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a2qa-cfs-usr2.fin.be.ch\usr2\UserHomes\fdnj\Z_Systems\RedirectedFolders\Desktop\"/>
    </mc:Choice>
  </mc:AlternateContent>
  <xr:revisionPtr revIDLastSave="0" documentId="8_{EB371670-5C41-4709-A944-3464ACC41C4A}" xr6:coauthVersionLast="47" xr6:coauthVersionMax="47" xr10:uidLastSave="{00000000-0000-0000-0000-000000000000}"/>
  <bookViews>
    <workbookView xWindow="-120" yWindow="-120" windowWidth="29040" windowHeight="15720" xr2:uid="{30020A2D-5F63-40AA-9B29-A6D2C8E4F8E0}"/>
  </bookViews>
  <sheets>
    <sheet name="Daten" sheetId="2" r:id="rId1"/>
    <sheet name="Erläuterungen" sheetId="4" r:id="rId2"/>
  </sheets>
  <definedNames>
    <definedName name="_xlnm._FilterDatabase" localSheetId="0" hidden="1">Daten!$A$5:$E$342</definedName>
    <definedName name="_xlnm.Print_Titles" localSheetId="0">Daten!$5:$5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E344" i="2"/>
  <c r="K344" i="2"/>
  <c r="M344" i="2"/>
  <c r="O344" i="2"/>
  <c r="Q344" i="2"/>
  <c r="C344" i="2"/>
  <c r="D306" i="2"/>
  <c r="G306" i="2" s="1"/>
  <c r="D344" i="2" l="1"/>
  <c r="G344" i="2"/>
  <c r="F6" i="2"/>
  <c r="H6" i="2"/>
  <c r="F7" i="2"/>
  <c r="H7" i="2"/>
  <c r="F8" i="2"/>
  <c r="H8" i="2"/>
  <c r="F9" i="2"/>
  <c r="H9" i="2"/>
  <c r="F10" i="2"/>
  <c r="H10" i="2"/>
  <c r="F11" i="2"/>
  <c r="H11" i="2"/>
  <c r="F12" i="2"/>
  <c r="H12" i="2"/>
  <c r="F13" i="2"/>
  <c r="H13" i="2"/>
  <c r="F14" i="2"/>
  <c r="H14" i="2"/>
  <c r="F15" i="2"/>
  <c r="H15" i="2"/>
  <c r="F16" i="2"/>
  <c r="H16" i="2"/>
  <c r="F17" i="2"/>
  <c r="H17" i="2"/>
  <c r="F18" i="2"/>
  <c r="H18" i="2"/>
  <c r="F19" i="2"/>
  <c r="H19" i="2"/>
  <c r="F20" i="2"/>
  <c r="H20" i="2"/>
  <c r="F21" i="2"/>
  <c r="H21" i="2"/>
  <c r="F22" i="2"/>
  <c r="H22" i="2"/>
  <c r="F23" i="2"/>
  <c r="H23" i="2"/>
  <c r="F24" i="2"/>
  <c r="H24" i="2"/>
  <c r="F25" i="2"/>
  <c r="H25" i="2"/>
  <c r="F26" i="2"/>
  <c r="H26" i="2"/>
  <c r="F27" i="2"/>
  <c r="H27" i="2"/>
  <c r="F28" i="2"/>
  <c r="H28" i="2"/>
  <c r="F29" i="2"/>
  <c r="H29" i="2"/>
  <c r="F30" i="2"/>
  <c r="H30" i="2"/>
  <c r="F31" i="2"/>
  <c r="H31" i="2"/>
  <c r="F32" i="2"/>
  <c r="H32" i="2"/>
  <c r="F33" i="2"/>
  <c r="H33" i="2"/>
  <c r="F34" i="2"/>
  <c r="H34" i="2"/>
  <c r="F35" i="2"/>
  <c r="H35" i="2"/>
  <c r="F36" i="2"/>
  <c r="H36" i="2"/>
  <c r="F37" i="2"/>
  <c r="H37" i="2"/>
  <c r="F38" i="2"/>
  <c r="H38" i="2"/>
  <c r="F39" i="2"/>
  <c r="H39" i="2"/>
  <c r="F40" i="2"/>
  <c r="H40" i="2"/>
  <c r="F41" i="2"/>
  <c r="H41" i="2"/>
  <c r="F42" i="2"/>
  <c r="H42" i="2"/>
  <c r="F43" i="2"/>
  <c r="H43" i="2"/>
  <c r="F44" i="2"/>
  <c r="H44" i="2"/>
  <c r="F45" i="2"/>
  <c r="H45" i="2"/>
  <c r="F46" i="2"/>
  <c r="H46" i="2"/>
  <c r="F47" i="2"/>
  <c r="H47" i="2"/>
  <c r="F48" i="2"/>
  <c r="H48" i="2"/>
  <c r="F49" i="2"/>
  <c r="H49" i="2"/>
  <c r="F50" i="2"/>
  <c r="H50" i="2"/>
  <c r="F51" i="2"/>
  <c r="H51" i="2"/>
  <c r="F52" i="2"/>
  <c r="H52" i="2"/>
  <c r="F53" i="2"/>
  <c r="H53" i="2"/>
  <c r="F54" i="2"/>
  <c r="H54" i="2"/>
  <c r="F55" i="2"/>
  <c r="H55" i="2"/>
  <c r="F56" i="2"/>
  <c r="H56" i="2"/>
  <c r="F57" i="2"/>
  <c r="H57" i="2"/>
  <c r="F58" i="2"/>
  <c r="H58" i="2"/>
  <c r="F59" i="2"/>
  <c r="H59" i="2"/>
  <c r="F60" i="2"/>
  <c r="H60" i="2"/>
  <c r="F61" i="2"/>
  <c r="H61" i="2"/>
  <c r="F62" i="2"/>
  <c r="H62" i="2"/>
  <c r="F63" i="2"/>
  <c r="H63" i="2"/>
  <c r="F64" i="2"/>
  <c r="H64" i="2"/>
  <c r="F65" i="2"/>
  <c r="H65" i="2"/>
  <c r="F66" i="2"/>
  <c r="H66" i="2"/>
  <c r="F67" i="2"/>
  <c r="H67" i="2"/>
  <c r="F68" i="2"/>
  <c r="H68" i="2"/>
  <c r="F69" i="2"/>
  <c r="H69" i="2"/>
  <c r="F70" i="2"/>
  <c r="H70" i="2"/>
  <c r="F71" i="2"/>
  <c r="H71" i="2"/>
  <c r="F72" i="2"/>
  <c r="H72" i="2"/>
  <c r="F73" i="2"/>
  <c r="H73" i="2"/>
  <c r="F74" i="2"/>
  <c r="H74" i="2"/>
  <c r="F75" i="2"/>
  <c r="H75" i="2"/>
  <c r="F76" i="2"/>
  <c r="H76" i="2"/>
  <c r="F77" i="2"/>
  <c r="H77" i="2"/>
  <c r="F78" i="2"/>
  <c r="H78" i="2"/>
  <c r="F79" i="2"/>
  <c r="H79" i="2"/>
  <c r="F80" i="2"/>
  <c r="H80" i="2"/>
  <c r="F81" i="2"/>
  <c r="H81" i="2"/>
  <c r="F82" i="2"/>
  <c r="H82" i="2"/>
  <c r="F83" i="2"/>
  <c r="H83" i="2"/>
  <c r="F84" i="2"/>
  <c r="H84" i="2"/>
  <c r="F85" i="2"/>
  <c r="H85" i="2"/>
  <c r="F86" i="2"/>
  <c r="H86" i="2"/>
  <c r="F87" i="2"/>
  <c r="H87" i="2"/>
  <c r="F88" i="2"/>
  <c r="H88" i="2"/>
  <c r="F89" i="2"/>
  <c r="H89" i="2"/>
  <c r="F90" i="2"/>
  <c r="H90" i="2"/>
  <c r="F91" i="2"/>
  <c r="H91" i="2"/>
  <c r="F92" i="2"/>
  <c r="H92" i="2"/>
  <c r="F93" i="2"/>
  <c r="H93" i="2"/>
  <c r="F94" i="2"/>
  <c r="H94" i="2"/>
  <c r="F95" i="2"/>
  <c r="H95" i="2"/>
  <c r="F96" i="2"/>
  <c r="H96" i="2"/>
  <c r="F97" i="2"/>
  <c r="H97" i="2"/>
  <c r="F98" i="2"/>
  <c r="H98" i="2"/>
  <c r="F99" i="2"/>
  <c r="H99" i="2"/>
  <c r="F100" i="2"/>
  <c r="H100" i="2"/>
  <c r="F101" i="2"/>
  <c r="H101" i="2"/>
  <c r="F102" i="2"/>
  <c r="H102" i="2"/>
  <c r="F103" i="2"/>
  <c r="H103" i="2"/>
  <c r="F104" i="2"/>
  <c r="H104" i="2"/>
  <c r="F105" i="2"/>
  <c r="H105" i="2"/>
  <c r="F106" i="2"/>
  <c r="H106" i="2"/>
  <c r="F107" i="2"/>
  <c r="H107" i="2"/>
  <c r="F108" i="2"/>
  <c r="H108" i="2"/>
  <c r="F109" i="2"/>
  <c r="H109" i="2"/>
  <c r="F110" i="2"/>
  <c r="H110" i="2"/>
  <c r="F111" i="2"/>
  <c r="H111" i="2"/>
  <c r="F112" i="2"/>
  <c r="H112" i="2"/>
  <c r="F113" i="2"/>
  <c r="H113" i="2"/>
  <c r="F114" i="2"/>
  <c r="H114" i="2"/>
  <c r="F115" i="2"/>
  <c r="H115" i="2"/>
  <c r="F116" i="2"/>
  <c r="H116" i="2"/>
  <c r="F117" i="2"/>
  <c r="H117" i="2"/>
  <c r="F118" i="2"/>
  <c r="H118" i="2"/>
  <c r="F119" i="2"/>
  <c r="H119" i="2"/>
  <c r="F120" i="2"/>
  <c r="H120" i="2"/>
  <c r="F121" i="2"/>
  <c r="H121" i="2"/>
  <c r="F122" i="2"/>
  <c r="H122" i="2"/>
  <c r="F123" i="2"/>
  <c r="H123" i="2"/>
  <c r="F124" i="2"/>
  <c r="H124" i="2"/>
  <c r="F125" i="2"/>
  <c r="H125" i="2"/>
  <c r="F126" i="2"/>
  <c r="H126" i="2"/>
  <c r="F127" i="2"/>
  <c r="H127" i="2"/>
  <c r="F128" i="2"/>
  <c r="H128" i="2"/>
  <c r="F129" i="2"/>
  <c r="H129" i="2"/>
  <c r="F130" i="2"/>
  <c r="H130" i="2"/>
  <c r="F131" i="2"/>
  <c r="H131" i="2"/>
  <c r="F132" i="2"/>
  <c r="H132" i="2"/>
  <c r="F133" i="2"/>
  <c r="H133" i="2"/>
  <c r="F134" i="2"/>
  <c r="H134" i="2"/>
  <c r="F135" i="2"/>
  <c r="H135" i="2"/>
  <c r="F136" i="2"/>
  <c r="H136" i="2"/>
  <c r="F137" i="2"/>
  <c r="H137" i="2"/>
  <c r="F138" i="2"/>
  <c r="H138" i="2"/>
  <c r="F139" i="2"/>
  <c r="H139" i="2"/>
  <c r="F140" i="2"/>
  <c r="H140" i="2"/>
  <c r="F141" i="2"/>
  <c r="H141" i="2"/>
  <c r="F142" i="2"/>
  <c r="H142" i="2"/>
  <c r="F143" i="2"/>
  <c r="H143" i="2"/>
  <c r="F144" i="2"/>
  <c r="H144" i="2"/>
  <c r="F145" i="2"/>
  <c r="H145" i="2"/>
  <c r="F146" i="2"/>
  <c r="H146" i="2"/>
  <c r="F147" i="2"/>
  <c r="H147" i="2"/>
  <c r="F148" i="2"/>
  <c r="H148" i="2"/>
  <c r="F149" i="2"/>
  <c r="H149" i="2"/>
  <c r="F150" i="2"/>
  <c r="H150" i="2"/>
  <c r="F151" i="2"/>
  <c r="H151" i="2"/>
  <c r="F152" i="2"/>
  <c r="H152" i="2"/>
  <c r="F153" i="2"/>
  <c r="H153" i="2"/>
  <c r="F154" i="2"/>
  <c r="H154" i="2"/>
  <c r="F155" i="2"/>
  <c r="H155" i="2"/>
  <c r="F156" i="2"/>
  <c r="H156" i="2"/>
  <c r="F157" i="2"/>
  <c r="H157" i="2"/>
  <c r="F158" i="2"/>
  <c r="H158" i="2"/>
  <c r="F159" i="2"/>
  <c r="H159" i="2"/>
  <c r="F160" i="2"/>
  <c r="H160" i="2"/>
  <c r="F161" i="2"/>
  <c r="H161" i="2"/>
  <c r="F162" i="2"/>
  <c r="H162" i="2"/>
  <c r="F163" i="2"/>
  <c r="H163" i="2"/>
  <c r="F164" i="2"/>
  <c r="H164" i="2"/>
  <c r="F165" i="2"/>
  <c r="H165" i="2"/>
  <c r="F166" i="2"/>
  <c r="H166" i="2"/>
  <c r="F167" i="2"/>
  <c r="H167" i="2"/>
  <c r="F168" i="2"/>
  <c r="H168" i="2"/>
  <c r="F169" i="2"/>
  <c r="H169" i="2"/>
  <c r="F170" i="2"/>
  <c r="H170" i="2"/>
  <c r="F171" i="2"/>
  <c r="H171" i="2"/>
  <c r="F172" i="2"/>
  <c r="H172" i="2"/>
  <c r="F173" i="2"/>
  <c r="H173" i="2"/>
  <c r="F174" i="2"/>
  <c r="H174" i="2"/>
  <c r="F175" i="2"/>
  <c r="H175" i="2"/>
  <c r="F176" i="2"/>
  <c r="H176" i="2"/>
  <c r="F177" i="2"/>
  <c r="H177" i="2"/>
  <c r="F178" i="2"/>
  <c r="H178" i="2"/>
  <c r="F179" i="2"/>
  <c r="H179" i="2"/>
  <c r="F180" i="2"/>
  <c r="H180" i="2"/>
  <c r="F181" i="2"/>
  <c r="H181" i="2"/>
  <c r="F182" i="2"/>
  <c r="H182" i="2"/>
  <c r="F183" i="2"/>
  <c r="H183" i="2"/>
  <c r="F184" i="2"/>
  <c r="H184" i="2"/>
  <c r="F185" i="2"/>
  <c r="H185" i="2"/>
  <c r="F186" i="2"/>
  <c r="H186" i="2"/>
  <c r="F187" i="2"/>
  <c r="H187" i="2"/>
  <c r="F188" i="2"/>
  <c r="H188" i="2"/>
  <c r="F189" i="2"/>
  <c r="H189" i="2"/>
  <c r="F190" i="2"/>
  <c r="H190" i="2"/>
  <c r="F191" i="2"/>
  <c r="H191" i="2"/>
  <c r="F192" i="2"/>
  <c r="H192" i="2"/>
  <c r="F193" i="2"/>
  <c r="H193" i="2"/>
  <c r="F194" i="2"/>
  <c r="H194" i="2"/>
  <c r="F195" i="2"/>
  <c r="H195" i="2"/>
  <c r="F196" i="2"/>
  <c r="H196" i="2"/>
  <c r="F197" i="2"/>
  <c r="H197" i="2"/>
  <c r="F198" i="2"/>
  <c r="H198" i="2"/>
  <c r="F199" i="2"/>
  <c r="H199" i="2"/>
  <c r="F200" i="2"/>
  <c r="H200" i="2"/>
  <c r="F201" i="2"/>
  <c r="H201" i="2"/>
  <c r="F202" i="2"/>
  <c r="H202" i="2"/>
  <c r="F203" i="2"/>
  <c r="H203" i="2"/>
  <c r="F204" i="2"/>
  <c r="H204" i="2"/>
  <c r="F205" i="2"/>
  <c r="H205" i="2"/>
  <c r="F206" i="2"/>
  <c r="H206" i="2"/>
  <c r="F207" i="2"/>
  <c r="H207" i="2"/>
  <c r="F208" i="2"/>
  <c r="H208" i="2"/>
  <c r="F209" i="2"/>
  <c r="H209" i="2"/>
  <c r="F210" i="2"/>
  <c r="H210" i="2"/>
  <c r="F211" i="2"/>
  <c r="H211" i="2"/>
  <c r="F212" i="2"/>
  <c r="H212" i="2"/>
  <c r="F213" i="2"/>
  <c r="H213" i="2"/>
  <c r="F214" i="2"/>
  <c r="H214" i="2"/>
  <c r="F215" i="2"/>
  <c r="H215" i="2"/>
  <c r="F216" i="2"/>
  <c r="H216" i="2"/>
  <c r="F217" i="2"/>
  <c r="H217" i="2"/>
  <c r="F218" i="2"/>
  <c r="H218" i="2"/>
  <c r="F219" i="2"/>
  <c r="H219" i="2"/>
  <c r="F220" i="2"/>
  <c r="H220" i="2"/>
  <c r="F221" i="2"/>
  <c r="H221" i="2"/>
  <c r="F222" i="2"/>
  <c r="H222" i="2"/>
  <c r="F223" i="2"/>
  <c r="H223" i="2"/>
  <c r="F224" i="2"/>
  <c r="H224" i="2"/>
  <c r="F225" i="2"/>
  <c r="H225" i="2"/>
  <c r="F226" i="2"/>
  <c r="H226" i="2"/>
  <c r="F227" i="2"/>
  <c r="H227" i="2"/>
  <c r="F228" i="2"/>
  <c r="H228" i="2"/>
  <c r="F229" i="2"/>
  <c r="H229" i="2"/>
  <c r="F230" i="2"/>
  <c r="H230" i="2"/>
  <c r="F231" i="2"/>
  <c r="H231" i="2"/>
  <c r="F232" i="2"/>
  <c r="H232" i="2"/>
  <c r="F233" i="2"/>
  <c r="H233" i="2"/>
  <c r="F234" i="2"/>
  <c r="H234" i="2"/>
  <c r="F235" i="2"/>
  <c r="H235" i="2"/>
  <c r="F236" i="2"/>
  <c r="H236" i="2"/>
  <c r="F237" i="2"/>
  <c r="H237" i="2"/>
  <c r="F238" i="2"/>
  <c r="H238" i="2"/>
  <c r="F239" i="2"/>
  <c r="H239" i="2"/>
  <c r="F240" i="2"/>
  <c r="H240" i="2"/>
  <c r="F241" i="2"/>
  <c r="H241" i="2"/>
  <c r="F242" i="2"/>
  <c r="H242" i="2"/>
  <c r="F243" i="2"/>
  <c r="H243" i="2"/>
  <c r="F244" i="2"/>
  <c r="H244" i="2"/>
  <c r="F245" i="2"/>
  <c r="H245" i="2"/>
  <c r="F246" i="2"/>
  <c r="H246" i="2"/>
  <c r="F247" i="2"/>
  <c r="H247" i="2"/>
  <c r="F248" i="2"/>
  <c r="H248" i="2"/>
  <c r="F249" i="2"/>
  <c r="H249" i="2"/>
  <c r="F250" i="2"/>
  <c r="H250" i="2"/>
  <c r="F251" i="2"/>
  <c r="H251" i="2"/>
  <c r="F252" i="2"/>
  <c r="H252" i="2"/>
  <c r="F253" i="2"/>
  <c r="H253" i="2"/>
  <c r="F254" i="2"/>
  <c r="H254" i="2"/>
  <c r="F255" i="2"/>
  <c r="H255" i="2"/>
  <c r="F256" i="2"/>
  <c r="H256" i="2"/>
  <c r="F257" i="2"/>
  <c r="H257" i="2"/>
  <c r="F258" i="2"/>
  <c r="H258" i="2"/>
  <c r="F259" i="2"/>
  <c r="H259" i="2"/>
  <c r="F260" i="2"/>
  <c r="H260" i="2"/>
  <c r="F261" i="2"/>
  <c r="H261" i="2"/>
  <c r="F262" i="2"/>
  <c r="H262" i="2"/>
  <c r="F263" i="2"/>
  <c r="H263" i="2"/>
  <c r="F264" i="2"/>
  <c r="H264" i="2"/>
  <c r="F265" i="2"/>
  <c r="H265" i="2"/>
  <c r="F266" i="2"/>
  <c r="H266" i="2"/>
  <c r="F267" i="2"/>
  <c r="H267" i="2"/>
  <c r="F268" i="2"/>
  <c r="H268" i="2"/>
  <c r="F269" i="2"/>
  <c r="H269" i="2"/>
  <c r="F270" i="2"/>
  <c r="H270" i="2"/>
  <c r="F271" i="2"/>
  <c r="H271" i="2"/>
  <c r="F272" i="2"/>
  <c r="H272" i="2"/>
  <c r="F273" i="2"/>
  <c r="H273" i="2"/>
  <c r="F274" i="2"/>
  <c r="H274" i="2"/>
  <c r="F275" i="2"/>
  <c r="H275" i="2"/>
  <c r="F276" i="2"/>
  <c r="H276" i="2"/>
  <c r="F277" i="2"/>
  <c r="H277" i="2"/>
  <c r="F278" i="2"/>
  <c r="H278" i="2"/>
  <c r="F279" i="2"/>
  <c r="H279" i="2"/>
  <c r="F280" i="2"/>
  <c r="H280" i="2"/>
  <c r="F281" i="2"/>
  <c r="H281" i="2"/>
  <c r="F282" i="2"/>
  <c r="H282" i="2"/>
  <c r="F283" i="2"/>
  <c r="H283" i="2"/>
  <c r="F284" i="2"/>
  <c r="H284" i="2"/>
  <c r="F285" i="2"/>
  <c r="H285" i="2"/>
  <c r="F286" i="2"/>
  <c r="H286" i="2"/>
  <c r="F287" i="2"/>
  <c r="H287" i="2"/>
  <c r="F288" i="2"/>
  <c r="H288" i="2"/>
  <c r="F289" i="2"/>
  <c r="H289" i="2"/>
  <c r="F290" i="2"/>
  <c r="H290" i="2"/>
  <c r="F291" i="2"/>
  <c r="H291" i="2"/>
  <c r="F292" i="2"/>
  <c r="H292" i="2"/>
  <c r="F293" i="2"/>
  <c r="H293" i="2"/>
  <c r="F294" i="2"/>
  <c r="H294" i="2"/>
  <c r="F295" i="2"/>
  <c r="H295" i="2"/>
  <c r="F296" i="2"/>
  <c r="H296" i="2"/>
  <c r="F297" i="2"/>
  <c r="H297" i="2"/>
  <c r="F298" i="2"/>
  <c r="H298" i="2"/>
  <c r="F299" i="2"/>
  <c r="H299" i="2"/>
  <c r="F300" i="2"/>
  <c r="H300" i="2"/>
  <c r="F301" i="2"/>
  <c r="H301" i="2"/>
  <c r="F302" i="2"/>
  <c r="H302" i="2"/>
  <c r="F303" i="2"/>
  <c r="H303" i="2"/>
  <c r="F304" i="2"/>
  <c r="H304" i="2"/>
  <c r="F305" i="2"/>
  <c r="H305" i="2"/>
  <c r="F306" i="2"/>
  <c r="H306" i="2"/>
  <c r="F307" i="2"/>
  <c r="H307" i="2"/>
  <c r="F308" i="2"/>
  <c r="H308" i="2"/>
  <c r="F309" i="2"/>
  <c r="H309" i="2"/>
  <c r="F310" i="2"/>
  <c r="H310" i="2"/>
  <c r="F311" i="2"/>
  <c r="H311" i="2"/>
  <c r="F312" i="2"/>
  <c r="H312" i="2"/>
  <c r="F313" i="2"/>
  <c r="H313" i="2"/>
  <c r="F314" i="2"/>
  <c r="H314" i="2"/>
  <c r="F315" i="2"/>
  <c r="H315" i="2"/>
  <c r="F316" i="2"/>
  <c r="H316" i="2"/>
  <c r="F317" i="2"/>
  <c r="H317" i="2"/>
  <c r="F318" i="2"/>
  <c r="H318" i="2"/>
  <c r="F319" i="2"/>
  <c r="H319" i="2"/>
  <c r="F320" i="2"/>
  <c r="H320" i="2"/>
  <c r="F321" i="2"/>
  <c r="H321" i="2"/>
  <c r="F322" i="2"/>
  <c r="H322" i="2"/>
  <c r="F323" i="2"/>
  <c r="H323" i="2"/>
  <c r="F324" i="2"/>
  <c r="H324" i="2"/>
  <c r="F325" i="2"/>
  <c r="H325" i="2"/>
  <c r="F326" i="2"/>
  <c r="H326" i="2"/>
  <c r="F327" i="2"/>
  <c r="H327" i="2"/>
  <c r="F328" i="2"/>
  <c r="H328" i="2"/>
  <c r="F329" i="2"/>
  <c r="H329" i="2"/>
  <c r="F330" i="2"/>
  <c r="H330" i="2"/>
  <c r="F331" i="2"/>
  <c r="H331" i="2"/>
  <c r="F332" i="2"/>
  <c r="H332" i="2"/>
  <c r="F333" i="2"/>
  <c r="H333" i="2"/>
  <c r="F334" i="2"/>
  <c r="H334" i="2"/>
  <c r="F335" i="2"/>
  <c r="H335" i="2"/>
  <c r="F336" i="2"/>
  <c r="H336" i="2"/>
  <c r="F337" i="2"/>
  <c r="H337" i="2"/>
  <c r="F338" i="2"/>
  <c r="H338" i="2"/>
  <c r="F339" i="2"/>
  <c r="H339" i="2"/>
  <c r="F340" i="2"/>
  <c r="H340" i="2"/>
  <c r="F341" i="2"/>
  <c r="H341" i="2"/>
  <c r="F342" i="2"/>
  <c r="H342" i="2"/>
  <c r="I18" i="2" l="1"/>
  <c r="J18" i="2" s="1"/>
  <c r="H344" i="2"/>
  <c r="F344" i="2"/>
  <c r="I281" i="2"/>
  <c r="J281" i="2" s="1"/>
  <c r="I6" i="2"/>
  <c r="I230" i="2"/>
  <c r="L230" i="2" s="1"/>
  <c r="N230" i="2" s="1"/>
  <c r="I253" i="2"/>
  <c r="L253" i="2" s="1"/>
  <c r="N253" i="2" s="1"/>
  <c r="I233" i="2"/>
  <c r="J233" i="2" s="1"/>
  <c r="I320" i="2"/>
  <c r="L320" i="2" s="1"/>
  <c r="N320" i="2" s="1"/>
  <c r="I129" i="2"/>
  <c r="P129" i="2" s="1"/>
  <c r="R129" i="2" s="1"/>
  <c r="I319" i="2"/>
  <c r="J319" i="2" s="1"/>
  <c r="I326" i="2"/>
  <c r="J326" i="2" s="1"/>
  <c r="I302" i="2"/>
  <c r="J302" i="2" s="1"/>
  <c r="I298" i="2"/>
  <c r="P298" i="2" s="1"/>
  <c r="R298" i="2" s="1"/>
  <c r="I290" i="2"/>
  <c r="P290" i="2" s="1"/>
  <c r="R290" i="2" s="1"/>
  <c r="I78" i="2"/>
  <c r="L78" i="2" s="1"/>
  <c r="N78" i="2" s="1"/>
  <c r="I337" i="2"/>
  <c r="L337" i="2" s="1"/>
  <c r="N337" i="2" s="1"/>
  <c r="I76" i="2"/>
  <c r="P76" i="2" s="1"/>
  <c r="R76" i="2" s="1"/>
  <c r="I52" i="2"/>
  <c r="P52" i="2" s="1"/>
  <c r="R52" i="2" s="1"/>
  <c r="I254" i="2"/>
  <c r="P254" i="2" s="1"/>
  <c r="R254" i="2" s="1"/>
  <c r="I183" i="2"/>
  <c r="J183" i="2" s="1"/>
  <c r="I151" i="2"/>
  <c r="P151" i="2" s="1"/>
  <c r="R151" i="2" s="1"/>
  <c r="I107" i="2"/>
  <c r="P107" i="2" s="1"/>
  <c r="R107" i="2" s="1"/>
  <c r="I79" i="2"/>
  <c r="L79" i="2" s="1"/>
  <c r="N79" i="2" s="1"/>
  <c r="I222" i="2"/>
  <c r="L222" i="2" s="1"/>
  <c r="N222" i="2" s="1"/>
  <c r="I47" i="2"/>
  <c r="L47" i="2" s="1"/>
  <c r="N47" i="2" s="1"/>
  <c r="I227" i="2"/>
  <c r="J227" i="2" s="1"/>
  <c r="I148" i="2"/>
  <c r="L148" i="2" s="1"/>
  <c r="N148" i="2" s="1"/>
  <c r="I136" i="2"/>
  <c r="L136" i="2" s="1"/>
  <c r="N136" i="2" s="1"/>
  <c r="I33" i="2"/>
  <c r="L33" i="2" s="1"/>
  <c r="N33" i="2" s="1"/>
  <c r="I262" i="2"/>
  <c r="L262" i="2" s="1"/>
  <c r="N262" i="2" s="1"/>
  <c r="I73" i="2"/>
  <c r="L73" i="2" s="1"/>
  <c r="N73" i="2" s="1"/>
  <c r="I49" i="2"/>
  <c r="L49" i="2" s="1"/>
  <c r="N49" i="2" s="1"/>
  <c r="I242" i="2"/>
  <c r="L242" i="2" s="1"/>
  <c r="N242" i="2" s="1"/>
  <c r="I131" i="2"/>
  <c r="L131" i="2" s="1"/>
  <c r="N131" i="2" s="1"/>
  <c r="I143" i="2"/>
  <c r="L143" i="2" s="1"/>
  <c r="N143" i="2" s="1"/>
  <c r="I170" i="2"/>
  <c r="P170" i="2" s="1"/>
  <c r="R170" i="2" s="1"/>
  <c r="I209" i="2"/>
  <c r="J209" i="2" s="1"/>
  <c r="I146" i="2"/>
  <c r="P146" i="2" s="1"/>
  <c r="R146" i="2" s="1"/>
  <c r="I90" i="2"/>
  <c r="L90" i="2" s="1"/>
  <c r="N90" i="2" s="1"/>
  <c r="I62" i="2"/>
  <c r="L62" i="2" s="1"/>
  <c r="N62" i="2" s="1"/>
  <c r="I54" i="2"/>
  <c r="J54" i="2" s="1"/>
  <c r="I307" i="2"/>
  <c r="J307" i="2" s="1"/>
  <c r="I314" i="2"/>
  <c r="J314" i="2" s="1"/>
  <c r="I297" i="2"/>
  <c r="J297" i="2" s="1"/>
  <c r="I30" i="2"/>
  <c r="P30" i="2" s="1"/>
  <c r="R30" i="2" s="1"/>
  <c r="I265" i="2"/>
  <c r="L265" i="2" s="1"/>
  <c r="N265" i="2" s="1"/>
  <c r="I186" i="2"/>
  <c r="J186" i="2" s="1"/>
  <c r="I124" i="2"/>
  <c r="L124" i="2" s="1"/>
  <c r="N124" i="2" s="1"/>
  <c r="I9" i="2"/>
  <c r="J9" i="2" s="1"/>
  <c r="I269" i="2"/>
  <c r="P269" i="2" s="1"/>
  <c r="R269" i="2" s="1"/>
  <c r="I165" i="2"/>
  <c r="L165" i="2" s="1"/>
  <c r="N165" i="2" s="1"/>
  <c r="I205" i="2"/>
  <c r="J205" i="2" s="1"/>
  <c r="I114" i="2"/>
  <c r="L114" i="2" s="1"/>
  <c r="N114" i="2" s="1"/>
  <c r="I64" i="2"/>
  <c r="P64" i="2" s="1"/>
  <c r="R64" i="2" s="1"/>
  <c r="I27" i="2"/>
  <c r="J27" i="2" s="1"/>
  <c r="I328" i="2"/>
  <c r="L328" i="2" s="1"/>
  <c r="N328" i="2" s="1"/>
  <c r="I257" i="2"/>
  <c r="J257" i="2" s="1"/>
  <c r="I218" i="2"/>
  <c r="J218" i="2" s="1"/>
  <c r="I181" i="2"/>
  <c r="P181" i="2" s="1"/>
  <c r="R181" i="2" s="1"/>
  <c r="I57" i="2"/>
  <c r="P57" i="2" s="1"/>
  <c r="R57" i="2" s="1"/>
  <c r="I310" i="2"/>
  <c r="J310" i="2" s="1"/>
  <c r="I109" i="2"/>
  <c r="L109" i="2" s="1"/>
  <c r="N109" i="2" s="1"/>
  <c r="I93" i="2"/>
  <c r="P93" i="2" s="1"/>
  <c r="R93" i="2" s="1"/>
  <c r="I334" i="2"/>
  <c r="J334" i="2" s="1"/>
  <c r="I198" i="2"/>
  <c r="J198" i="2" s="1"/>
  <c r="I26" i="2"/>
  <c r="L26" i="2" s="1"/>
  <c r="N26" i="2" s="1"/>
  <c r="I338" i="2"/>
  <c r="P338" i="2" s="1"/>
  <c r="R338" i="2" s="1"/>
  <c r="I282" i="2"/>
  <c r="J282" i="2" s="1"/>
  <c r="I240" i="2"/>
  <c r="P240" i="2" s="1"/>
  <c r="R240" i="2" s="1"/>
  <c r="I35" i="2"/>
  <c r="J35" i="2" s="1"/>
  <c r="I206" i="2"/>
  <c r="J206" i="2" s="1"/>
  <c r="I141" i="2"/>
  <c r="L141" i="2" s="1"/>
  <c r="N141" i="2" s="1"/>
  <c r="I308" i="2"/>
  <c r="L308" i="2" s="1"/>
  <c r="N308" i="2" s="1"/>
  <c r="I266" i="2"/>
  <c r="L266" i="2" s="1"/>
  <c r="N266" i="2" s="1"/>
  <c r="I238" i="2"/>
  <c r="J238" i="2" s="1"/>
  <c r="I215" i="2"/>
  <c r="P215" i="2" s="1"/>
  <c r="R215" i="2" s="1"/>
  <c r="I211" i="2"/>
  <c r="J211" i="2" s="1"/>
  <c r="I184" i="2"/>
  <c r="I182" i="2"/>
  <c r="J182" i="2" s="1"/>
  <c r="I158" i="2"/>
  <c r="P158" i="2" s="1"/>
  <c r="R158" i="2" s="1"/>
  <c r="I83" i="2"/>
  <c r="L83" i="2" s="1"/>
  <c r="N83" i="2" s="1"/>
  <c r="I66" i="2"/>
  <c r="L66" i="2" s="1"/>
  <c r="N66" i="2" s="1"/>
  <c r="I40" i="2"/>
  <c r="P40" i="2" s="1"/>
  <c r="R40" i="2" s="1"/>
  <c r="I301" i="2"/>
  <c r="P301" i="2" s="1"/>
  <c r="R301" i="2" s="1"/>
  <c r="I293" i="2"/>
  <c r="J293" i="2" s="1"/>
  <c r="I226" i="2"/>
  <c r="J226" i="2" s="1"/>
  <c r="I173" i="2"/>
  <c r="L173" i="2" s="1"/>
  <c r="N173" i="2" s="1"/>
  <c r="I160" i="2"/>
  <c r="L160" i="2" s="1"/>
  <c r="N160" i="2" s="1"/>
  <c r="I85" i="2"/>
  <c r="L85" i="2" s="1"/>
  <c r="N85" i="2" s="1"/>
  <c r="I16" i="2"/>
  <c r="P16" i="2" s="1"/>
  <c r="R16" i="2" s="1"/>
  <c r="I7" i="2"/>
  <c r="J7" i="2" s="1"/>
  <c r="I331" i="2"/>
  <c r="J331" i="2" s="1"/>
  <c r="I303" i="2"/>
  <c r="L303" i="2" s="1"/>
  <c r="N303" i="2" s="1"/>
  <c r="I286" i="2"/>
  <c r="J286" i="2" s="1"/>
  <c r="I277" i="2"/>
  <c r="J277" i="2" s="1"/>
  <c r="I228" i="2"/>
  <c r="P228" i="2" s="1"/>
  <c r="R228" i="2" s="1"/>
  <c r="I217" i="2"/>
  <c r="J217" i="2" s="1"/>
  <c r="I153" i="2"/>
  <c r="P153" i="2" s="1"/>
  <c r="R153" i="2" s="1"/>
  <c r="I138" i="2"/>
  <c r="L138" i="2" s="1"/>
  <c r="N138" i="2" s="1"/>
  <c r="I42" i="2"/>
  <c r="J42" i="2" s="1"/>
  <c r="I37" i="2"/>
  <c r="L37" i="2" s="1"/>
  <c r="N37" i="2" s="1"/>
  <c r="I194" i="2"/>
  <c r="J194" i="2" s="1"/>
  <c r="I59" i="2"/>
  <c r="L59" i="2" s="1"/>
  <c r="N59" i="2" s="1"/>
  <c r="I46" i="2"/>
  <c r="L46" i="2" s="1"/>
  <c r="N46" i="2" s="1"/>
  <c r="I263" i="2"/>
  <c r="L263" i="2" s="1"/>
  <c r="N263" i="2" s="1"/>
  <c r="I221" i="2"/>
  <c r="J221" i="2" s="1"/>
  <c r="I204" i="2"/>
  <c r="P204" i="2" s="1"/>
  <c r="R204" i="2" s="1"/>
  <c r="I155" i="2"/>
  <c r="L155" i="2" s="1"/>
  <c r="N155" i="2" s="1"/>
  <c r="I102" i="2"/>
  <c r="L102" i="2" s="1"/>
  <c r="N102" i="2" s="1"/>
  <c r="I48" i="2"/>
  <c r="P48" i="2" s="1"/>
  <c r="R48" i="2" s="1"/>
  <c r="I322" i="2"/>
  <c r="J322" i="2" s="1"/>
  <c r="I241" i="2"/>
  <c r="L241" i="2" s="1"/>
  <c r="N241" i="2" s="1"/>
  <c r="I208" i="2"/>
  <c r="I80" i="2"/>
  <c r="J80" i="2" s="1"/>
  <c r="I339" i="2"/>
  <c r="P339" i="2" s="1"/>
  <c r="R339" i="2" s="1"/>
  <c r="I311" i="2"/>
  <c r="J311" i="2" s="1"/>
  <c r="I239" i="2"/>
  <c r="J239" i="2" s="1"/>
  <c r="I231" i="2"/>
  <c r="J231" i="2" s="1"/>
  <c r="I210" i="2"/>
  <c r="L210" i="2" s="1"/>
  <c r="N210" i="2" s="1"/>
  <c r="I187" i="2"/>
  <c r="P187" i="2" s="1"/>
  <c r="R187" i="2" s="1"/>
  <c r="I172" i="2"/>
  <c r="L172" i="2" s="1"/>
  <c r="N172" i="2" s="1"/>
  <c r="I161" i="2"/>
  <c r="I95" i="2"/>
  <c r="L95" i="2" s="1"/>
  <c r="N95" i="2" s="1"/>
  <c r="I67" i="2"/>
  <c r="J67" i="2" s="1"/>
  <c r="I28" i="2"/>
  <c r="P28" i="2" s="1"/>
  <c r="R28" i="2" s="1"/>
  <c r="I41" i="2"/>
  <c r="L41" i="2" s="1"/>
  <c r="N41" i="2" s="1"/>
  <c r="I321" i="2"/>
  <c r="P321" i="2" s="1"/>
  <c r="R321" i="2" s="1"/>
  <c r="I315" i="2"/>
  <c r="J315" i="2" s="1"/>
  <c r="I258" i="2"/>
  <c r="J258" i="2" s="1"/>
  <c r="I216" i="2"/>
  <c r="J216" i="2" s="1"/>
  <c r="I203" i="2"/>
  <c r="L203" i="2" s="1"/>
  <c r="N203" i="2" s="1"/>
  <c r="I193" i="2"/>
  <c r="P193" i="2" s="1"/>
  <c r="R193" i="2" s="1"/>
  <c r="I99" i="2"/>
  <c r="L99" i="2" s="1"/>
  <c r="N99" i="2" s="1"/>
  <c r="I71" i="2"/>
  <c r="P71" i="2" s="1"/>
  <c r="R71" i="2" s="1"/>
  <c r="I304" i="2"/>
  <c r="J304" i="2" s="1"/>
  <c r="I289" i="2"/>
  <c r="J289" i="2" s="1"/>
  <c r="I287" i="2"/>
  <c r="P287" i="2" s="1"/>
  <c r="R287" i="2" s="1"/>
  <c r="I278" i="2"/>
  <c r="J278" i="2" s="1"/>
  <c r="I245" i="2"/>
  <c r="J245" i="2" s="1"/>
  <c r="P230" i="2"/>
  <c r="R230" i="2" s="1"/>
  <c r="I195" i="2"/>
  <c r="J195" i="2" s="1"/>
  <c r="I167" i="2"/>
  <c r="L167" i="2" s="1"/>
  <c r="N167" i="2" s="1"/>
  <c r="I332" i="2"/>
  <c r="L332" i="2" s="1"/>
  <c r="N332" i="2" s="1"/>
  <c r="I317" i="2"/>
  <c r="J317" i="2" s="1"/>
  <c r="I234" i="2"/>
  <c r="L234" i="2" s="1"/>
  <c r="N234" i="2" s="1"/>
  <c r="I199" i="2"/>
  <c r="L199" i="2" s="1"/>
  <c r="N199" i="2" s="1"/>
  <c r="I132" i="2"/>
  <c r="L132" i="2" s="1"/>
  <c r="N132" i="2" s="1"/>
  <c r="L18" i="2"/>
  <c r="N18" i="2" s="1"/>
  <c r="I14" i="2"/>
  <c r="L14" i="2" s="1"/>
  <c r="N14" i="2" s="1"/>
  <c r="J6" i="2"/>
  <c r="L6" i="2"/>
  <c r="I119" i="2"/>
  <c r="J119" i="2" s="1"/>
  <c r="I25" i="2"/>
  <c r="L25" i="2" s="1"/>
  <c r="N25" i="2" s="1"/>
  <c r="I180" i="2"/>
  <c r="P180" i="2" s="1"/>
  <c r="R180" i="2" s="1"/>
  <c r="I110" i="2"/>
  <c r="L110" i="2" s="1"/>
  <c r="N110" i="2" s="1"/>
  <c r="I333" i="2"/>
  <c r="P333" i="2" s="1"/>
  <c r="R333" i="2" s="1"/>
  <c r="I318" i="2"/>
  <c r="J318" i="2" s="1"/>
  <c r="I309" i="2"/>
  <c r="P309" i="2" s="1"/>
  <c r="R309" i="2" s="1"/>
  <c r="I271" i="2"/>
  <c r="J271" i="2" s="1"/>
  <c r="I246" i="2"/>
  <c r="J246" i="2" s="1"/>
  <c r="I229" i="2"/>
  <c r="J229" i="2" s="1"/>
  <c r="I219" i="2"/>
  <c r="I197" i="2"/>
  <c r="I192" i="2"/>
  <c r="J192" i="2" s="1"/>
  <c r="I188" i="2"/>
  <c r="J188" i="2" s="1"/>
  <c r="I137" i="2"/>
  <c r="P137" i="2" s="1"/>
  <c r="R137" i="2" s="1"/>
  <c r="I89" i="2"/>
  <c r="J89" i="2" s="1"/>
  <c r="I74" i="2"/>
  <c r="I36" i="2"/>
  <c r="P36" i="2" s="1"/>
  <c r="R36" i="2" s="1"/>
  <c r="I34" i="2"/>
  <c r="J34" i="2" s="1"/>
  <c r="I32" i="2"/>
  <c r="J32" i="2" s="1"/>
  <c r="I13" i="2"/>
  <c r="P13" i="2" s="1"/>
  <c r="R13" i="2" s="1"/>
  <c r="I149" i="2"/>
  <c r="L149" i="2" s="1"/>
  <c r="N149" i="2" s="1"/>
  <c r="I11" i="2"/>
  <c r="P11" i="2" s="1"/>
  <c r="R11" i="2" s="1"/>
  <c r="I125" i="2"/>
  <c r="L125" i="2" s="1"/>
  <c r="N125" i="2" s="1"/>
  <c r="I325" i="2"/>
  <c r="P325" i="2" s="1"/>
  <c r="R325" i="2" s="1"/>
  <c r="I305" i="2"/>
  <c r="J305" i="2" s="1"/>
  <c r="I279" i="2"/>
  <c r="P279" i="2" s="1"/>
  <c r="R279" i="2" s="1"/>
  <c r="I250" i="2"/>
  <c r="P250" i="2" s="1"/>
  <c r="R250" i="2" s="1"/>
  <c r="I200" i="2"/>
  <c r="J200" i="2" s="1"/>
  <c r="I164" i="2"/>
  <c r="L164" i="2" s="1"/>
  <c r="N164" i="2" s="1"/>
  <c r="I162" i="2"/>
  <c r="L162" i="2" s="1"/>
  <c r="N162" i="2" s="1"/>
  <c r="I112" i="2"/>
  <c r="P112" i="2" s="1"/>
  <c r="R112" i="2" s="1"/>
  <c r="I45" i="2"/>
  <c r="J45" i="2" s="1"/>
  <c r="I330" i="2"/>
  <c r="L330" i="2" s="1"/>
  <c r="N330" i="2" s="1"/>
  <c r="I300" i="2"/>
  <c r="P300" i="2" s="1"/>
  <c r="R300" i="2" s="1"/>
  <c r="I38" i="2"/>
  <c r="I264" i="2"/>
  <c r="L264" i="2" s="1"/>
  <c r="N264" i="2" s="1"/>
  <c r="I53" i="2"/>
  <c r="L53" i="2" s="1"/>
  <c r="N53" i="2" s="1"/>
  <c r="I340" i="2"/>
  <c r="L340" i="2" s="1"/>
  <c r="N340" i="2" s="1"/>
  <c r="I342" i="2"/>
  <c r="P342" i="2" s="1"/>
  <c r="R342" i="2" s="1"/>
  <c r="I327" i="2"/>
  <c r="J327" i="2" s="1"/>
  <c r="I323" i="2"/>
  <c r="P323" i="2" s="1"/>
  <c r="R323" i="2" s="1"/>
  <c r="I294" i="2"/>
  <c r="L294" i="2" s="1"/>
  <c r="N294" i="2" s="1"/>
  <c r="I275" i="2"/>
  <c r="L275" i="2" s="1"/>
  <c r="N275" i="2" s="1"/>
  <c r="I267" i="2"/>
  <c r="I252" i="2"/>
  <c r="L252" i="2" s="1"/>
  <c r="N252" i="2" s="1"/>
  <c r="I244" i="2"/>
  <c r="L244" i="2" s="1"/>
  <c r="N244" i="2" s="1"/>
  <c r="I232" i="2"/>
  <c r="P232" i="2" s="1"/>
  <c r="R232" i="2" s="1"/>
  <c r="I174" i="2"/>
  <c r="I168" i="2"/>
  <c r="J168" i="2" s="1"/>
  <c r="I166" i="2"/>
  <c r="P166" i="2" s="1"/>
  <c r="R166" i="2" s="1"/>
  <c r="I156" i="2"/>
  <c r="L156" i="2" s="1"/>
  <c r="N156" i="2" s="1"/>
  <c r="I116" i="2"/>
  <c r="L116" i="2" s="1"/>
  <c r="N116" i="2" s="1"/>
  <c r="I104" i="2"/>
  <c r="L104" i="2" s="1"/>
  <c r="N104" i="2" s="1"/>
  <c r="I100" i="2"/>
  <c r="J100" i="2" s="1"/>
  <c r="I81" i="2"/>
  <c r="P81" i="2" s="1"/>
  <c r="R81" i="2" s="1"/>
  <c r="I72" i="2"/>
  <c r="P72" i="2" s="1"/>
  <c r="R72" i="2" s="1"/>
  <c r="I70" i="2"/>
  <c r="J70" i="2" s="1"/>
  <c r="I43" i="2"/>
  <c r="P43" i="2" s="1"/>
  <c r="R43" i="2" s="1"/>
  <c r="I20" i="2"/>
  <c r="P20" i="2" s="1"/>
  <c r="R20" i="2" s="1"/>
  <c r="I61" i="2"/>
  <c r="P61" i="2" s="1"/>
  <c r="R61" i="2" s="1"/>
  <c r="I91" i="2"/>
  <c r="I55" i="2"/>
  <c r="P55" i="2" s="1"/>
  <c r="R55" i="2" s="1"/>
  <c r="I329" i="2"/>
  <c r="L329" i="2" s="1"/>
  <c r="N329" i="2" s="1"/>
  <c r="I312" i="2"/>
  <c r="J312" i="2" s="1"/>
  <c r="I299" i="2"/>
  <c r="J299" i="2" s="1"/>
  <c r="I292" i="2"/>
  <c r="I288" i="2"/>
  <c r="P288" i="2" s="1"/>
  <c r="R288" i="2" s="1"/>
  <c r="I259" i="2"/>
  <c r="L259" i="2" s="1"/>
  <c r="N259" i="2" s="1"/>
  <c r="I235" i="2"/>
  <c r="L235" i="2" s="1"/>
  <c r="N235" i="2" s="1"/>
  <c r="I179" i="2"/>
  <c r="P179" i="2" s="1"/>
  <c r="R179" i="2" s="1"/>
  <c r="I154" i="2"/>
  <c r="L154" i="2" s="1"/>
  <c r="N154" i="2" s="1"/>
  <c r="I144" i="2"/>
  <c r="L144" i="2" s="1"/>
  <c r="N144" i="2" s="1"/>
  <c r="I120" i="2"/>
  <c r="J120" i="2" s="1"/>
  <c r="I98" i="2"/>
  <c r="I92" i="2"/>
  <c r="L92" i="2" s="1"/>
  <c r="N92" i="2" s="1"/>
  <c r="I68" i="2"/>
  <c r="L68" i="2" s="1"/>
  <c r="N68" i="2" s="1"/>
  <c r="I60" i="2"/>
  <c r="J60" i="2" s="1"/>
  <c r="I58" i="2"/>
  <c r="P58" i="2" s="1"/>
  <c r="R58" i="2" s="1"/>
  <c r="I56" i="2"/>
  <c r="J56" i="2" s="1"/>
  <c r="I8" i="2"/>
  <c r="P8" i="2" s="1"/>
  <c r="R8" i="2" s="1"/>
  <c r="I127" i="2"/>
  <c r="P127" i="2" s="1"/>
  <c r="R127" i="2" s="1"/>
  <c r="I316" i="2"/>
  <c r="J316" i="2" s="1"/>
  <c r="I139" i="2"/>
  <c r="P139" i="2" s="1"/>
  <c r="R139" i="2" s="1"/>
  <c r="I336" i="2"/>
  <c r="J336" i="2" s="1"/>
  <c r="I268" i="2"/>
  <c r="J268" i="2" s="1"/>
  <c r="I255" i="2"/>
  <c r="P255" i="2" s="1"/>
  <c r="R255" i="2" s="1"/>
  <c r="I223" i="2"/>
  <c r="J223" i="2" s="1"/>
  <c r="I220" i="2"/>
  <c r="I191" i="2"/>
  <c r="J191" i="2" s="1"/>
  <c r="I163" i="2"/>
  <c r="P163" i="2" s="1"/>
  <c r="R163" i="2" s="1"/>
  <c r="I150" i="2"/>
  <c r="L150" i="2" s="1"/>
  <c r="N150" i="2" s="1"/>
  <c r="I134" i="2"/>
  <c r="P134" i="2" s="1"/>
  <c r="R134" i="2" s="1"/>
  <c r="I122" i="2"/>
  <c r="L122" i="2" s="1"/>
  <c r="N122" i="2" s="1"/>
  <c r="I88" i="2"/>
  <c r="P88" i="2" s="1"/>
  <c r="R88" i="2" s="1"/>
  <c r="I77" i="2"/>
  <c r="L77" i="2" s="1"/>
  <c r="N77" i="2" s="1"/>
  <c r="I97" i="2"/>
  <c r="J97" i="2" s="1"/>
  <c r="I274" i="2"/>
  <c r="J274" i="2" s="1"/>
  <c r="I270" i="2"/>
  <c r="J270" i="2" s="1"/>
  <c r="I247" i="2"/>
  <c r="J247" i="2" s="1"/>
  <c r="I202" i="2"/>
  <c r="P202" i="2" s="1"/>
  <c r="R202" i="2" s="1"/>
  <c r="I175" i="2"/>
  <c r="P175" i="2" s="1"/>
  <c r="R175" i="2" s="1"/>
  <c r="I171" i="2"/>
  <c r="L171" i="2" s="1"/>
  <c r="N171" i="2" s="1"/>
  <c r="I142" i="2"/>
  <c r="J142" i="2" s="1"/>
  <c r="I140" i="2"/>
  <c r="L140" i="2" s="1"/>
  <c r="N140" i="2" s="1"/>
  <c r="I126" i="2"/>
  <c r="L126" i="2" s="1"/>
  <c r="N126" i="2" s="1"/>
  <c r="I105" i="2"/>
  <c r="P105" i="2" s="1"/>
  <c r="R105" i="2" s="1"/>
  <c r="I86" i="2"/>
  <c r="I50" i="2"/>
  <c r="I31" i="2"/>
  <c r="P31" i="2" s="1"/>
  <c r="R31" i="2" s="1"/>
  <c r="I285" i="2"/>
  <c r="P285" i="2" s="1"/>
  <c r="R285" i="2" s="1"/>
  <c r="I256" i="2"/>
  <c r="I176" i="2"/>
  <c r="P176" i="2" s="1"/>
  <c r="R176" i="2" s="1"/>
  <c r="I87" i="2"/>
  <c r="P87" i="2" s="1"/>
  <c r="R87" i="2" s="1"/>
  <c r="I306" i="2"/>
  <c r="J306" i="2" s="1"/>
  <c r="I280" i="2"/>
  <c r="P280" i="2" s="1"/>
  <c r="R280" i="2" s="1"/>
  <c r="I115" i="2"/>
  <c r="L115" i="2" s="1"/>
  <c r="N115" i="2" s="1"/>
  <c r="I101" i="2"/>
  <c r="J101" i="2" s="1"/>
  <c r="I21" i="2"/>
  <c r="J21" i="2" s="1"/>
  <c r="I291" i="2"/>
  <c r="J291" i="2" s="1"/>
  <c r="I243" i="2"/>
  <c r="I207" i="2"/>
  <c r="I335" i="2"/>
  <c r="L335" i="2" s="1"/>
  <c r="N335" i="2" s="1"/>
  <c r="I185" i="2"/>
  <c r="I15" i="2"/>
  <c r="L15" i="2" s="1"/>
  <c r="N15" i="2" s="1"/>
  <c r="I341" i="2"/>
  <c r="J341" i="2" s="1"/>
  <c r="I324" i="2"/>
  <c r="L324" i="2" s="1"/>
  <c r="N324" i="2" s="1"/>
  <c r="I313" i="2"/>
  <c r="L313" i="2" s="1"/>
  <c r="N313" i="2" s="1"/>
  <c r="I295" i="2"/>
  <c r="L295" i="2" s="1"/>
  <c r="N295" i="2" s="1"/>
  <c r="P281" i="2"/>
  <c r="R281" i="2" s="1"/>
  <c r="I276" i="2"/>
  <c r="P276" i="2" s="1"/>
  <c r="R276" i="2" s="1"/>
  <c r="I251" i="2"/>
  <c r="P251" i="2" s="1"/>
  <c r="R251" i="2" s="1"/>
  <c r="I214" i="2"/>
  <c r="J214" i="2" s="1"/>
  <c r="I196" i="2"/>
  <c r="I169" i="2"/>
  <c r="L169" i="2" s="1"/>
  <c r="N169" i="2" s="1"/>
  <c r="I117" i="2"/>
  <c r="J117" i="2" s="1"/>
  <c r="I103" i="2"/>
  <c r="J103" i="2" s="1"/>
  <c r="I82" i="2"/>
  <c r="P82" i="2" s="1"/>
  <c r="R82" i="2" s="1"/>
  <c r="I69" i="2"/>
  <c r="P69" i="2" s="1"/>
  <c r="R69" i="2" s="1"/>
  <c r="I44" i="2"/>
  <c r="P44" i="2" s="1"/>
  <c r="R44" i="2" s="1"/>
  <c r="I29" i="2"/>
  <c r="J29" i="2" s="1"/>
  <c r="I23" i="2"/>
  <c r="J23" i="2" s="1"/>
  <c r="I19" i="2"/>
  <c r="P19" i="2" s="1"/>
  <c r="R19" i="2" s="1"/>
  <c r="I17" i="2"/>
  <c r="J17" i="2" s="1"/>
  <c r="P328" i="2"/>
  <c r="R328" i="2" s="1"/>
  <c r="I273" i="2"/>
  <c r="I147" i="2"/>
  <c r="I108" i="2"/>
  <c r="I75" i="2"/>
  <c r="I260" i="2"/>
  <c r="I283" i="2"/>
  <c r="I237" i="2"/>
  <c r="I225" i="2"/>
  <c r="I213" i="2"/>
  <c r="I201" i="2"/>
  <c r="I190" i="2"/>
  <c r="I178" i="2"/>
  <c r="I152" i="2"/>
  <c r="I130" i="2"/>
  <c r="I113" i="2"/>
  <c r="I248" i="2"/>
  <c r="I249" i="2"/>
  <c r="I159" i="2"/>
  <c r="I39" i="2"/>
  <c r="I272" i="2"/>
  <c r="I65" i="2"/>
  <c r="I296" i="2"/>
  <c r="I135" i="2"/>
  <c r="I261" i="2"/>
  <c r="I284" i="2"/>
  <c r="I236" i="2"/>
  <c r="I224" i="2"/>
  <c r="I212" i="2"/>
  <c r="I189" i="2"/>
  <c r="I177" i="2"/>
  <c r="L281" i="2"/>
  <c r="N281" i="2" s="1"/>
  <c r="I157" i="2"/>
  <c r="I128" i="2"/>
  <c r="I123" i="2"/>
  <c r="I118" i="2"/>
  <c r="I106" i="2"/>
  <c r="I51" i="2"/>
  <c r="I145" i="2"/>
  <c r="I63" i="2"/>
  <c r="I133" i="2"/>
  <c r="I111" i="2"/>
  <c r="I96" i="2"/>
  <c r="I12" i="2"/>
  <c r="I121" i="2"/>
  <c r="I94" i="2"/>
  <c r="I10" i="2"/>
  <c r="I84" i="2"/>
  <c r="I24" i="2"/>
  <c r="I22" i="2"/>
  <c r="P18" i="2"/>
  <c r="R18" i="2" s="1"/>
  <c r="P6" i="2"/>
  <c r="P282" i="2" l="1"/>
  <c r="R282" i="2" s="1"/>
  <c r="L282" i="2"/>
  <c r="N282" i="2" s="1"/>
  <c r="P138" i="2"/>
  <c r="R138" i="2" s="1"/>
  <c r="S138" i="2" s="1"/>
  <c r="J328" i="2"/>
  <c r="J320" i="2"/>
  <c r="P320" i="2"/>
  <c r="R320" i="2" s="1"/>
  <c r="S320" i="2" s="1"/>
  <c r="P297" i="2"/>
  <c r="R297" i="2" s="1"/>
  <c r="L183" i="2"/>
  <c r="N183" i="2" s="1"/>
  <c r="L297" i="2"/>
  <c r="N297" i="2" s="1"/>
  <c r="L30" i="2"/>
  <c r="N30" i="2" s="1"/>
  <c r="S30" i="2" s="1"/>
  <c r="J230" i="2"/>
  <c r="P326" i="2"/>
  <c r="R326" i="2" s="1"/>
  <c r="J30" i="2"/>
  <c r="N6" i="2"/>
  <c r="I344" i="2"/>
  <c r="P253" i="2"/>
  <c r="R253" i="2" s="1"/>
  <c r="S253" i="2" s="1"/>
  <c r="J253" i="2"/>
  <c r="P218" i="2"/>
  <c r="R218" i="2" s="1"/>
  <c r="J265" i="2"/>
  <c r="L107" i="2"/>
  <c r="N107" i="2" s="1"/>
  <c r="S107" i="2" s="1"/>
  <c r="P257" i="2"/>
  <c r="R257" i="2" s="1"/>
  <c r="S281" i="2"/>
  <c r="S18" i="2"/>
  <c r="S328" i="2"/>
  <c r="S230" i="2"/>
  <c r="L298" i="2"/>
  <c r="N298" i="2" s="1"/>
  <c r="L218" i="2"/>
  <c r="N218" i="2" s="1"/>
  <c r="L97" i="2"/>
  <c r="N97" i="2" s="1"/>
  <c r="L35" i="2"/>
  <c r="N35" i="2" s="1"/>
  <c r="L186" i="2"/>
  <c r="N186" i="2" s="1"/>
  <c r="P79" i="2"/>
  <c r="R79" i="2" s="1"/>
  <c r="P37" i="2"/>
  <c r="R37" i="2" s="1"/>
  <c r="P126" i="2"/>
  <c r="R126" i="2" s="1"/>
  <c r="P294" i="2"/>
  <c r="R294" i="2" s="1"/>
  <c r="L57" i="2"/>
  <c r="N57" i="2" s="1"/>
  <c r="L88" i="2"/>
  <c r="N88" i="2" s="1"/>
  <c r="L277" i="2"/>
  <c r="N277" i="2" s="1"/>
  <c r="L129" i="2"/>
  <c r="N129" i="2" s="1"/>
  <c r="L240" i="2"/>
  <c r="N240" i="2" s="1"/>
  <c r="J144" i="2"/>
  <c r="P192" i="2"/>
  <c r="R192" i="2" s="1"/>
  <c r="L20" i="2"/>
  <c r="N20" i="2" s="1"/>
  <c r="L139" i="2"/>
  <c r="N139" i="2" s="1"/>
  <c r="P302" i="2"/>
  <c r="R302" i="2" s="1"/>
  <c r="J20" i="2"/>
  <c r="J129" i="2"/>
  <c r="J138" i="2"/>
  <c r="P183" i="2"/>
  <c r="R183" i="2" s="1"/>
  <c r="P229" i="2"/>
  <c r="R229" i="2" s="1"/>
  <c r="L82" i="2"/>
  <c r="N82" i="2" s="1"/>
  <c r="P143" i="2"/>
  <c r="R143" i="2" s="1"/>
  <c r="S143" i="2" s="1"/>
  <c r="L209" i="2"/>
  <c r="N209" i="2" s="1"/>
  <c r="P206" i="2"/>
  <c r="R206" i="2" s="1"/>
  <c r="L229" i="2"/>
  <c r="N229" i="2" s="1"/>
  <c r="P115" i="2"/>
  <c r="R115" i="2" s="1"/>
  <c r="S115" i="2" s="1"/>
  <c r="J82" i="2"/>
  <c r="L40" i="2"/>
  <c r="N40" i="2" s="1"/>
  <c r="L204" i="2"/>
  <c r="N204" i="2" s="1"/>
  <c r="J151" i="2"/>
  <c r="P49" i="2"/>
  <c r="R49" i="2" s="1"/>
  <c r="J49" i="2"/>
  <c r="L257" i="2"/>
  <c r="N257" i="2" s="1"/>
  <c r="J242" i="2"/>
  <c r="J115" i="2"/>
  <c r="P210" i="2"/>
  <c r="R210" i="2" s="1"/>
  <c r="S210" i="2" s="1"/>
  <c r="L151" i="2"/>
  <c r="N151" i="2" s="1"/>
  <c r="P97" i="2"/>
  <c r="R97" i="2" s="1"/>
  <c r="J13" i="2"/>
  <c r="L233" i="2"/>
  <c r="N233" i="2" s="1"/>
  <c r="L202" i="2"/>
  <c r="N202" i="2" s="1"/>
  <c r="J294" i="2"/>
  <c r="J202" i="2"/>
  <c r="L247" i="2"/>
  <c r="N247" i="2" s="1"/>
  <c r="P32" i="2"/>
  <c r="R32" i="2" s="1"/>
  <c r="J57" i="2"/>
  <c r="L32" i="2"/>
  <c r="N32" i="2" s="1"/>
  <c r="J160" i="2"/>
  <c r="J77" i="2"/>
  <c r="L342" i="2"/>
  <c r="N342" i="2" s="1"/>
  <c r="J124" i="2"/>
  <c r="J166" i="2"/>
  <c r="J164" i="2"/>
  <c r="P144" i="2"/>
  <c r="R144" i="2" s="1"/>
  <c r="J240" i="2"/>
  <c r="J342" i="2"/>
  <c r="P242" i="2"/>
  <c r="R242" i="2" s="1"/>
  <c r="P233" i="2"/>
  <c r="R233" i="2" s="1"/>
  <c r="P275" i="2"/>
  <c r="R275" i="2" s="1"/>
  <c r="S275" i="2" s="1"/>
  <c r="P222" i="2"/>
  <c r="R222" i="2" s="1"/>
  <c r="J109" i="2"/>
  <c r="P304" i="2"/>
  <c r="R304" i="2" s="1"/>
  <c r="P131" i="2"/>
  <c r="R131" i="2" s="1"/>
  <c r="P299" i="2"/>
  <c r="R299" i="2" s="1"/>
  <c r="P35" i="2"/>
  <c r="R35" i="2" s="1"/>
  <c r="L11" i="2"/>
  <c r="N11" i="2" s="1"/>
  <c r="L254" i="2"/>
  <c r="N254" i="2" s="1"/>
  <c r="P85" i="2"/>
  <c r="R85" i="2" s="1"/>
  <c r="S85" i="2" s="1"/>
  <c r="J126" i="2"/>
  <c r="L302" i="2"/>
  <c r="N302" i="2" s="1"/>
  <c r="J105" i="2"/>
  <c r="J61" i="2"/>
  <c r="P238" i="2"/>
  <c r="R238" i="2" s="1"/>
  <c r="L200" i="2"/>
  <c r="N200" i="2" s="1"/>
  <c r="J93" i="2"/>
  <c r="L316" i="2"/>
  <c r="N316" i="2" s="1"/>
  <c r="P337" i="2"/>
  <c r="R337" i="2" s="1"/>
  <c r="J55" i="2"/>
  <c r="L166" i="2"/>
  <c r="N166" i="2" s="1"/>
  <c r="J146" i="2"/>
  <c r="L69" i="2"/>
  <c r="N69" i="2" s="1"/>
  <c r="L44" i="2"/>
  <c r="N44" i="2" s="1"/>
  <c r="J69" i="2"/>
  <c r="P156" i="2"/>
  <c r="R156" i="2" s="1"/>
  <c r="S156" i="2" s="1"/>
  <c r="J44" i="2"/>
  <c r="P120" i="2"/>
  <c r="R120" i="2" s="1"/>
  <c r="L319" i="2"/>
  <c r="N319" i="2" s="1"/>
  <c r="L238" i="2"/>
  <c r="N238" i="2" s="1"/>
  <c r="P78" i="2"/>
  <c r="R78" i="2" s="1"/>
  <c r="S78" i="2" s="1"/>
  <c r="J95" i="2"/>
  <c r="J180" i="2"/>
  <c r="P265" i="2"/>
  <c r="R265" i="2" s="1"/>
  <c r="P322" i="2"/>
  <c r="R322" i="2" s="1"/>
  <c r="P77" i="2"/>
  <c r="R77" i="2" s="1"/>
  <c r="S77" i="2" s="1"/>
  <c r="J90" i="2"/>
  <c r="J156" i="2"/>
  <c r="L61" i="2"/>
  <c r="N61" i="2" s="1"/>
  <c r="L105" i="2"/>
  <c r="N105" i="2" s="1"/>
  <c r="P200" i="2"/>
  <c r="R200" i="2" s="1"/>
  <c r="J321" i="2"/>
  <c r="J337" i="2"/>
  <c r="J131" i="2"/>
  <c r="P268" i="2"/>
  <c r="R268" i="2" s="1"/>
  <c r="P173" i="2"/>
  <c r="R173" i="2" s="1"/>
  <c r="P101" i="2"/>
  <c r="R101" i="2" s="1"/>
  <c r="J234" i="2"/>
  <c r="L120" i="2"/>
  <c r="N120" i="2" s="1"/>
  <c r="P319" i="2"/>
  <c r="R319" i="2" s="1"/>
  <c r="J78" i="2"/>
  <c r="P95" i="2"/>
  <c r="R95" i="2" s="1"/>
  <c r="S95" i="2" s="1"/>
  <c r="P29" i="2"/>
  <c r="R29" i="2" s="1"/>
  <c r="J173" i="2"/>
  <c r="L101" i="2"/>
  <c r="N101" i="2" s="1"/>
  <c r="P164" i="2"/>
  <c r="R164" i="2" s="1"/>
  <c r="P211" i="2"/>
  <c r="R211" i="2" s="1"/>
  <c r="P154" i="2"/>
  <c r="R154" i="2" s="1"/>
  <c r="J79" i="2"/>
  <c r="J139" i="2"/>
  <c r="L326" i="2"/>
  <c r="N326" i="2" s="1"/>
  <c r="J107" i="2"/>
  <c r="P7" i="2"/>
  <c r="R7" i="2" s="1"/>
  <c r="L67" i="2"/>
  <c r="N67" i="2" s="1"/>
  <c r="L29" i="2"/>
  <c r="N29" i="2" s="1"/>
  <c r="J136" i="2"/>
  <c r="P160" i="2"/>
  <c r="R160" i="2" s="1"/>
  <c r="S160" i="2" s="1"/>
  <c r="L7" i="2"/>
  <c r="N7" i="2" s="1"/>
  <c r="L215" i="2"/>
  <c r="N215" i="2" s="1"/>
  <c r="J37" i="2"/>
  <c r="L211" i="2"/>
  <c r="N211" i="2" s="1"/>
  <c r="L28" i="2"/>
  <c r="N28" i="2" s="1"/>
  <c r="J215" i="2"/>
  <c r="L180" i="2"/>
  <c r="N180" i="2" s="1"/>
  <c r="J298" i="2"/>
  <c r="L287" i="2"/>
  <c r="N287" i="2" s="1"/>
  <c r="L146" i="2"/>
  <c r="N146" i="2" s="1"/>
  <c r="L300" i="2"/>
  <c r="N300" i="2" s="1"/>
  <c r="L290" i="2"/>
  <c r="N290" i="2" s="1"/>
  <c r="P199" i="2"/>
  <c r="R199" i="2" s="1"/>
  <c r="S199" i="2" s="1"/>
  <c r="J287" i="2"/>
  <c r="J275" i="2"/>
  <c r="P42" i="2"/>
  <c r="R42" i="2" s="1"/>
  <c r="J132" i="2"/>
  <c r="L289" i="2"/>
  <c r="N289" i="2" s="1"/>
  <c r="J290" i="2"/>
  <c r="P186" i="2"/>
  <c r="R186" i="2" s="1"/>
  <c r="J143" i="2"/>
  <c r="J85" i="2"/>
  <c r="P132" i="2"/>
  <c r="R132" i="2" s="1"/>
  <c r="S132" i="2" s="1"/>
  <c r="P17" i="2"/>
  <c r="R17" i="2" s="1"/>
  <c r="J269" i="2"/>
  <c r="L206" i="2"/>
  <c r="N206" i="2" s="1"/>
  <c r="J122" i="2"/>
  <c r="P289" i="2"/>
  <c r="R289" i="2" s="1"/>
  <c r="L17" i="2"/>
  <c r="N17" i="2" s="1"/>
  <c r="L71" i="2"/>
  <c r="N71" i="2" s="1"/>
  <c r="P67" i="2"/>
  <c r="R67" i="2" s="1"/>
  <c r="P227" i="2"/>
  <c r="R227" i="2" s="1"/>
  <c r="L269" i="2"/>
  <c r="N269" i="2" s="1"/>
  <c r="P109" i="2"/>
  <c r="R109" i="2" s="1"/>
  <c r="J11" i="2"/>
  <c r="L227" i="2"/>
  <c r="N227" i="2" s="1"/>
  <c r="L181" i="2"/>
  <c r="N181" i="2" s="1"/>
  <c r="J137" i="2"/>
  <c r="J28" i="2"/>
  <c r="L137" i="2"/>
  <c r="N137" i="2" s="1"/>
  <c r="J58" i="2"/>
  <c r="P117" i="2"/>
  <c r="R117" i="2" s="1"/>
  <c r="P60" i="2"/>
  <c r="R60" i="2" s="1"/>
  <c r="L117" i="2"/>
  <c r="N117" i="2" s="1"/>
  <c r="J241" i="2"/>
  <c r="P247" i="2"/>
  <c r="R247" i="2" s="1"/>
  <c r="L142" i="2"/>
  <c r="N142" i="2" s="1"/>
  <c r="J33" i="2"/>
  <c r="P148" i="2"/>
  <c r="R148" i="2" s="1"/>
  <c r="J235" i="2"/>
  <c r="J134" i="2"/>
  <c r="J179" i="2"/>
  <c r="P239" i="2"/>
  <c r="R239" i="2" s="1"/>
  <c r="P142" i="2"/>
  <c r="R142" i="2" s="1"/>
  <c r="P258" i="2"/>
  <c r="R258" i="2" s="1"/>
  <c r="L307" i="2"/>
  <c r="N307" i="2" s="1"/>
  <c r="J262" i="2"/>
  <c r="J88" i="2"/>
  <c r="L103" i="2"/>
  <c r="N103" i="2" s="1"/>
  <c r="J303" i="2"/>
  <c r="L258" i="2"/>
  <c r="N258" i="2" s="1"/>
  <c r="L16" i="2"/>
  <c r="N16" i="2" s="1"/>
  <c r="J83" i="2"/>
  <c r="P140" i="2"/>
  <c r="R140" i="2" s="1"/>
  <c r="S140" i="2" s="1"/>
  <c r="J263" i="2"/>
  <c r="P195" i="2"/>
  <c r="R195" i="2" s="1"/>
  <c r="L239" i="2"/>
  <c r="N239" i="2" s="1"/>
  <c r="P33" i="2"/>
  <c r="R33" i="2" s="1"/>
  <c r="P83" i="2"/>
  <c r="R83" i="2" s="1"/>
  <c r="S83" i="2" s="1"/>
  <c r="J140" i="2"/>
  <c r="P235" i="2"/>
  <c r="R235" i="2" s="1"/>
  <c r="P263" i="2"/>
  <c r="R263" i="2" s="1"/>
  <c r="S263" i="2" s="1"/>
  <c r="P316" i="2"/>
  <c r="R316" i="2" s="1"/>
  <c r="J59" i="2"/>
  <c r="L76" i="2"/>
  <c r="N76" i="2" s="1"/>
  <c r="J76" i="2"/>
  <c r="L127" i="2"/>
  <c r="N127" i="2" s="1"/>
  <c r="J127" i="2"/>
  <c r="L195" i="2"/>
  <c r="N195" i="2" s="1"/>
  <c r="L58" i="2"/>
  <c r="N58" i="2" s="1"/>
  <c r="L134" i="2"/>
  <c r="N134" i="2" s="1"/>
  <c r="P59" i="2"/>
  <c r="R59" i="2" s="1"/>
  <c r="S59" i="2" s="1"/>
  <c r="P46" i="2"/>
  <c r="R46" i="2" s="1"/>
  <c r="S46" i="2" s="1"/>
  <c r="L321" i="2"/>
  <c r="N321" i="2" s="1"/>
  <c r="J46" i="2"/>
  <c r="L331" i="2"/>
  <c r="N331" i="2" s="1"/>
  <c r="L8" i="2"/>
  <c r="N8" i="2" s="1"/>
  <c r="J295" i="2"/>
  <c r="L339" i="2"/>
  <c r="N339" i="2" s="1"/>
  <c r="J339" i="2"/>
  <c r="J254" i="2"/>
  <c r="L89" i="2"/>
  <c r="N89" i="2" s="1"/>
  <c r="L245" i="2"/>
  <c r="N245" i="2" s="1"/>
  <c r="P122" i="2"/>
  <c r="R122" i="2" s="1"/>
  <c r="S122" i="2" s="1"/>
  <c r="P335" i="2"/>
  <c r="R335" i="2" s="1"/>
  <c r="S335" i="2" s="1"/>
  <c r="L311" i="2"/>
  <c r="N311" i="2" s="1"/>
  <c r="J14" i="2"/>
  <c r="P307" i="2"/>
  <c r="R307" i="2" s="1"/>
  <c r="P73" i="2"/>
  <c r="R73" i="2" s="1"/>
  <c r="S73" i="2" s="1"/>
  <c r="J335" i="2"/>
  <c r="P311" i="2"/>
  <c r="R311" i="2" s="1"/>
  <c r="P314" i="2"/>
  <c r="R314" i="2" s="1"/>
  <c r="L158" i="2"/>
  <c r="N158" i="2" s="1"/>
  <c r="L314" i="2"/>
  <c r="N314" i="2" s="1"/>
  <c r="L52" i="2"/>
  <c r="N52" i="2" s="1"/>
  <c r="P262" i="2"/>
  <c r="R262" i="2" s="1"/>
  <c r="J73" i="2"/>
  <c r="J52" i="2"/>
  <c r="J158" i="2"/>
  <c r="P331" i="2"/>
  <c r="R331" i="2" s="1"/>
  <c r="L182" i="2"/>
  <c r="N182" i="2" s="1"/>
  <c r="L299" i="2"/>
  <c r="N299" i="2" s="1"/>
  <c r="J300" i="2"/>
  <c r="J48" i="2"/>
  <c r="P205" i="2"/>
  <c r="R205" i="2" s="1"/>
  <c r="P89" i="2"/>
  <c r="R89" i="2" s="1"/>
  <c r="P124" i="2"/>
  <c r="R124" i="2" s="1"/>
  <c r="S124" i="2" s="1"/>
  <c r="L221" i="2"/>
  <c r="N221" i="2" s="1"/>
  <c r="L48" i="2"/>
  <c r="N48" i="2" s="1"/>
  <c r="P277" i="2"/>
  <c r="R277" i="2" s="1"/>
  <c r="P310" i="2"/>
  <c r="R310" i="2" s="1"/>
  <c r="J40" i="2"/>
  <c r="L205" i="2"/>
  <c r="N205" i="2" s="1"/>
  <c r="P62" i="2"/>
  <c r="R62" i="2" s="1"/>
  <c r="L119" i="2"/>
  <c r="N119" i="2" s="1"/>
  <c r="L192" i="2"/>
  <c r="N192" i="2" s="1"/>
  <c r="P25" i="2"/>
  <c r="R25" i="2" s="1"/>
  <c r="S25" i="2" s="1"/>
  <c r="P334" i="2"/>
  <c r="R334" i="2" s="1"/>
  <c r="P45" i="2"/>
  <c r="R45" i="2" s="1"/>
  <c r="J47" i="2"/>
  <c r="L45" i="2"/>
  <c r="N45" i="2" s="1"/>
  <c r="P47" i="2"/>
  <c r="R47" i="2" s="1"/>
  <c r="J153" i="2"/>
  <c r="P226" i="2"/>
  <c r="R226" i="2" s="1"/>
  <c r="P286" i="2"/>
  <c r="R286" i="2" s="1"/>
  <c r="J62" i="2"/>
  <c r="P119" i="2"/>
  <c r="R119" i="2" s="1"/>
  <c r="P9" i="2"/>
  <c r="R9" i="2" s="1"/>
  <c r="L93" i="2"/>
  <c r="N93" i="2" s="1"/>
  <c r="J25" i="2"/>
  <c r="P303" i="2"/>
  <c r="R303" i="2" s="1"/>
  <c r="S303" i="2" s="1"/>
  <c r="P125" i="2"/>
  <c r="R125" i="2" s="1"/>
  <c r="P209" i="2"/>
  <c r="R209" i="2" s="1"/>
  <c r="P110" i="2"/>
  <c r="R110" i="2" s="1"/>
  <c r="S110" i="2" s="1"/>
  <c r="P332" i="2"/>
  <c r="R332" i="2" s="1"/>
  <c r="S332" i="2" s="1"/>
  <c r="L226" i="2"/>
  <c r="N226" i="2" s="1"/>
  <c r="L286" i="2"/>
  <c r="N286" i="2" s="1"/>
  <c r="L9" i="2"/>
  <c r="N9" i="2" s="1"/>
  <c r="L153" i="2"/>
  <c r="N153" i="2" s="1"/>
  <c r="P66" i="2"/>
  <c r="R66" i="2" s="1"/>
  <c r="S66" i="2" s="1"/>
  <c r="J148" i="2"/>
  <c r="J110" i="2"/>
  <c r="P188" i="2"/>
  <c r="R188" i="2" s="1"/>
  <c r="L216" i="2"/>
  <c r="N216" i="2" s="1"/>
  <c r="J125" i="2"/>
  <c r="J203" i="2"/>
  <c r="J141" i="2"/>
  <c r="P116" i="2"/>
  <c r="R116" i="2" s="1"/>
  <c r="L170" i="2"/>
  <c r="N170" i="2" s="1"/>
  <c r="J66" i="2"/>
  <c r="L188" i="2"/>
  <c r="N188" i="2" s="1"/>
  <c r="J165" i="2"/>
  <c r="P203" i="2"/>
  <c r="R203" i="2" s="1"/>
  <c r="S203" i="2" s="1"/>
  <c r="P330" i="2"/>
  <c r="R330" i="2" s="1"/>
  <c r="J266" i="2"/>
  <c r="P141" i="2"/>
  <c r="R141" i="2" s="1"/>
  <c r="J170" i="2"/>
  <c r="J71" i="2"/>
  <c r="P234" i="2"/>
  <c r="R234" i="2" s="1"/>
  <c r="P167" i="2"/>
  <c r="R167" i="2" s="1"/>
  <c r="S167" i="2" s="1"/>
  <c r="P165" i="2"/>
  <c r="R165" i="2" s="1"/>
  <c r="J330" i="2"/>
  <c r="P266" i="2"/>
  <c r="R266" i="2" s="1"/>
  <c r="J222" i="2"/>
  <c r="J116" i="2"/>
  <c r="P90" i="2"/>
  <c r="R90" i="2" s="1"/>
  <c r="S90" i="2" s="1"/>
  <c r="P136" i="2"/>
  <c r="R136" i="2" s="1"/>
  <c r="J167" i="2"/>
  <c r="L305" i="2"/>
  <c r="N305" i="2" s="1"/>
  <c r="P306" i="2"/>
  <c r="R306" i="2" s="1"/>
  <c r="L217" i="2"/>
  <c r="N217" i="2" s="1"/>
  <c r="L250" i="2"/>
  <c r="N250" i="2" s="1"/>
  <c r="L318" i="2"/>
  <c r="N318" i="2" s="1"/>
  <c r="P70" i="2"/>
  <c r="R70" i="2" s="1"/>
  <c r="L176" i="2"/>
  <c r="N176" i="2" s="1"/>
  <c r="P308" i="2"/>
  <c r="R308" i="2" s="1"/>
  <c r="L70" i="2"/>
  <c r="N70" i="2" s="1"/>
  <c r="J176" i="2"/>
  <c r="P191" i="2"/>
  <c r="R191" i="2" s="1"/>
  <c r="P340" i="2"/>
  <c r="R340" i="2" s="1"/>
  <c r="S340" i="2" s="1"/>
  <c r="P114" i="2"/>
  <c r="R114" i="2" s="1"/>
  <c r="S114" i="2" s="1"/>
  <c r="L191" i="2"/>
  <c r="N191" i="2" s="1"/>
  <c r="J114" i="2"/>
  <c r="P56" i="2"/>
  <c r="R56" i="2" s="1"/>
  <c r="J72" i="2"/>
  <c r="P214" i="2"/>
  <c r="R214" i="2" s="1"/>
  <c r="L72" i="2"/>
  <c r="N72" i="2" s="1"/>
  <c r="L214" i="2"/>
  <c r="N214" i="2" s="1"/>
  <c r="L193" i="2"/>
  <c r="N193" i="2" s="1"/>
  <c r="J102" i="2"/>
  <c r="J193" i="2"/>
  <c r="P231" i="2"/>
  <c r="R231" i="2" s="1"/>
  <c r="L163" i="2"/>
  <c r="N163" i="2" s="1"/>
  <c r="J251" i="2"/>
  <c r="P245" i="2"/>
  <c r="R245" i="2" s="1"/>
  <c r="L231" i="2"/>
  <c r="N231" i="2" s="1"/>
  <c r="P54" i="2"/>
  <c r="R54" i="2" s="1"/>
  <c r="L198" i="2"/>
  <c r="N198" i="2" s="1"/>
  <c r="P313" i="2"/>
  <c r="R313" i="2" s="1"/>
  <c r="S313" i="2" s="1"/>
  <c r="P182" i="2"/>
  <c r="R182" i="2" s="1"/>
  <c r="L54" i="2"/>
  <c r="N54" i="2" s="1"/>
  <c r="P198" i="2"/>
  <c r="R198" i="2" s="1"/>
  <c r="L334" i="2"/>
  <c r="N334" i="2" s="1"/>
  <c r="P169" i="2"/>
  <c r="R169" i="2" s="1"/>
  <c r="J308" i="2"/>
  <c r="L43" i="2"/>
  <c r="N43" i="2" s="1"/>
  <c r="J163" i="2"/>
  <c r="L56" i="2"/>
  <c r="N56" i="2" s="1"/>
  <c r="L112" i="2"/>
  <c r="N112" i="2" s="1"/>
  <c r="L60" i="2"/>
  <c r="N60" i="2" s="1"/>
  <c r="L228" i="2"/>
  <c r="N228" i="2" s="1"/>
  <c r="P26" i="2"/>
  <c r="R26" i="2" s="1"/>
  <c r="S26" i="2" s="1"/>
  <c r="J338" i="2"/>
  <c r="J112" i="2"/>
  <c r="P259" i="2"/>
  <c r="R259" i="2" s="1"/>
  <c r="S259" i="2" s="1"/>
  <c r="J171" i="2"/>
  <c r="L288" i="2"/>
  <c r="N288" i="2" s="1"/>
  <c r="L323" i="2"/>
  <c r="N323" i="2" s="1"/>
  <c r="L301" i="2"/>
  <c r="N301" i="2" s="1"/>
  <c r="L338" i="2"/>
  <c r="N338" i="2" s="1"/>
  <c r="L87" i="2"/>
  <c r="N87" i="2" s="1"/>
  <c r="P171" i="2"/>
  <c r="R171" i="2" s="1"/>
  <c r="S171" i="2" s="1"/>
  <c r="J288" i="2"/>
  <c r="J323" i="2"/>
  <c r="J301" i="2"/>
  <c r="P15" i="2"/>
  <c r="R15" i="2" s="1"/>
  <c r="S15" i="2" s="1"/>
  <c r="P217" i="2"/>
  <c r="R217" i="2" s="1"/>
  <c r="J87" i="2"/>
  <c r="P149" i="2"/>
  <c r="R149" i="2" s="1"/>
  <c r="S149" i="2" s="1"/>
  <c r="L251" i="2"/>
  <c r="N251" i="2" s="1"/>
  <c r="J204" i="2"/>
  <c r="J8" i="2"/>
  <c r="J15" i="2"/>
  <c r="L175" i="2"/>
  <c r="N175" i="2" s="1"/>
  <c r="J259" i="2"/>
  <c r="L64" i="2"/>
  <c r="N64" i="2" s="1"/>
  <c r="J150" i="2"/>
  <c r="J64" i="2"/>
  <c r="P155" i="2"/>
  <c r="R155" i="2" s="1"/>
  <c r="S155" i="2" s="1"/>
  <c r="J149" i="2"/>
  <c r="J340" i="2"/>
  <c r="L309" i="2"/>
  <c r="N309" i="2" s="1"/>
  <c r="L285" i="2"/>
  <c r="N285" i="2" s="1"/>
  <c r="J313" i="2"/>
  <c r="J43" i="2"/>
  <c r="P150" i="2"/>
  <c r="R150" i="2" s="1"/>
  <c r="S150" i="2" s="1"/>
  <c r="J155" i="2"/>
  <c r="P162" i="2"/>
  <c r="R162" i="2" s="1"/>
  <c r="J228" i="2"/>
  <c r="P327" i="2"/>
  <c r="R327" i="2" s="1"/>
  <c r="P317" i="2"/>
  <c r="R317" i="2" s="1"/>
  <c r="P216" i="2"/>
  <c r="R216" i="2" s="1"/>
  <c r="J187" i="2"/>
  <c r="P221" i="2"/>
  <c r="R221" i="2" s="1"/>
  <c r="P99" i="2"/>
  <c r="R99" i="2" s="1"/>
  <c r="S99" i="2" s="1"/>
  <c r="L293" i="2"/>
  <c r="N293" i="2" s="1"/>
  <c r="J162" i="2"/>
  <c r="L27" i="2"/>
  <c r="N27" i="2" s="1"/>
  <c r="L327" i="2"/>
  <c r="N327" i="2" s="1"/>
  <c r="L317" i="2"/>
  <c r="N317" i="2" s="1"/>
  <c r="P324" i="2"/>
  <c r="R324" i="2" s="1"/>
  <c r="J26" i="2"/>
  <c r="P315" i="2"/>
  <c r="R315" i="2" s="1"/>
  <c r="L187" i="2"/>
  <c r="N187" i="2" s="1"/>
  <c r="J181" i="2"/>
  <c r="P172" i="2"/>
  <c r="R172" i="2" s="1"/>
  <c r="S172" i="2" s="1"/>
  <c r="L13" i="2"/>
  <c r="N13" i="2" s="1"/>
  <c r="P27" i="2"/>
  <c r="R27" i="2" s="1"/>
  <c r="P341" i="2"/>
  <c r="R341" i="2" s="1"/>
  <c r="P14" i="2"/>
  <c r="R14" i="2" s="1"/>
  <c r="S14" i="2" s="1"/>
  <c r="L315" i="2"/>
  <c r="N315" i="2" s="1"/>
  <c r="J210" i="2"/>
  <c r="J175" i="2"/>
  <c r="J99" i="2"/>
  <c r="P102" i="2"/>
  <c r="R102" i="2" s="1"/>
  <c r="S102" i="2" s="1"/>
  <c r="J172" i="2"/>
  <c r="L341" i="2"/>
  <c r="N341" i="2" s="1"/>
  <c r="L310" i="2"/>
  <c r="N310" i="2" s="1"/>
  <c r="J41" i="2"/>
  <c r="J16" i="2"/>
  <c r="P100" i="2"/>
  <c r="R100" i="2" s="1"/>
  <c r="J208" i="2"/>
  <c r="P208" i="2"/>
  <c r="R208" i="2" s="1"/>
  <c r="L100" i="2"/>
  <c r="N100" i="2" s="1"/>
  <c r="J252" i="2"/>
  <c r="J264" i="2"/>
  <c r="L194" i="2"/>
  <c r="N194" i="2" s="1"/>
  <c r="L80" i="2"/>
  <c r="N80" i="2" s="1"/>
  <c r="P252" i="2"/>
  <c r="R252" i="2" s="1"/>
  <c r="S252" i="2" s="1"/>
  <c r="P264" i="2"/>
  <c r="R264" i="2" s="1"/>
  <c r="L161" i="2"/>
  <c r="N161" i="2" s="1"/>
  <c r="J161" i="2"/>
  <c r="P161" i="2"/>
  <c r="R161" i="2" s="1"/>
  <c r="P80" i="2"/>
  <c r="R80" i="2" s="1"/>
  <c r="P278" i="2"/>
  <c r="R278" i="2" s="1"/>
  <c r="L322" i="2"/>
  <c r="N322" i="2" s="1"/>
  <c r="L42" i="2"/>
  <c r="N42" i="2" s="1"/>
  <c r="P305" i="2"/>
  <c r="R305" i="2" s="1"/>
  <c r="P318" i="2"/>
  <c r="R318" i="2" s="1"/>
  <c r="P23" i="2"/>
  <c r="R23" i="2" s="1"/>
  <c r="L278" i="2"/>
  <c r="N278" i="2" s="1"/>
  <c r="J329" i="2"/>
  <c r="P194" i="2"/>
  <c r="R194" i="2" s="1"/>
  <c r="P184" i="2"/>
  <c r="R184" i="2" s="1"/>
  <c r="J184" i="2"/>
  <c r="L184" i="2"/>
  <c r="N184" i="2" s="1"/>
  <c r="P21" i="2"/>
  <c r="R21" i="2" s="1"/>
  <c r="P329" i="2"/>
  <c r="R329" i="2" s="1"/>
  <c r="S329" i="2" s="1"/>
  <c r="L208" i="2"/>
  <c r="N208" i="2" s="1"/>
  <c r="J199" i="2"/>
  <c r="P336" i="2"/>
  <c r="R336" i="2" s="1"/>
  <c r="L325" i="2"/>
  <c r="N325" i="2" s="1"/>
  <c r="L304" i="2"/>
  <c r="N304" i="2" s="1"/>
  <c r="L333" i="2"/>
  <c r="N333" i="2" s="1"/>
  <c r="P293" i="2"/>
  <c r="R293" i="2" s="1"/>
  <c r="P41" i="2"/>
  <c r="R41" i="2" s="1"/>
  <c r="S41" i="2" s="1"/>
  <c r="J154" i="2"/>
  <c r="L336" i="2"/>
  <c r="N336" i="2" s="1"/>
  <c r="J325" i="2"/>
  <c r="P241" i="2"/>
  <c r="R241" i="2" s="1"/>
  <c r="J332" i="2"/>
  <c r="L179" i="2"/>
  <c r="N179" i="2" s="1"/>
  <c r="J31" i="2"/>
  <c r="P270" i="2"/>
  <c r="R270" i="2" s="1"/>
  <c r="J309" i="2"/>
  <c r="J324" i="2"/>
  <c r="L86" i="2"/>
  <c r="N86" i="2" s="1"/>
  <c r="J86" i="2"/>
  <c r="P86" i="2"/>
  <c r="R86" i="2" s="1"/>
  <c r="L91" i="2"/>
  <c r="N91" i="2" s="1"/>
  <c r="J91" i="2"/>
  <c r="P91" i="2"/>
  <c r="R91" i="2" s="1"/>
  <c r="L267" i="2"/>
  <c r="N267" i="2" s="1"/>
  <c r="J267" i="2"/>
  <c r="P267" i="2"/>
  <c r="R267" i="2" s="1"/>
  <c r="L81" i="2"/>
  <c r="N81" i="2" s="1"/>
  <c r="L270" i="2"/>
  <c r="N270" i="2" s="1"/>
  <c r="P246" i="2"/>
  <c r="R246" i="2" s="1"/>
  <c r="J250" i="2"/>
  <c r="L23" i="2"/>
  <c r="N23" i="2" s="1"/>
  <c r="P243" i="2"/>
  <c r="R243" i="2" s="1"/>
  <c r="J243" i="2"/>
  <c r="L243" i="2"/>
  <c r="N243" i="2" s="1"/>
  <c r="J81" i="2"/>
  <c r="P34" i="2"/>
  <c r="R34" i="2" s="1"/>
  <c r="J53" i="2"/>
  <c r="L246" i="2"/>
  <c r="N246" i="2" s="1"/>
  <c r="J285" i="2"/>
  <c r="L38" i="2"/>
  <c r="N38" i="2" s="1"/>
  <c r="J38" i="2"/>
  <c r="P38" i="2"/>
  <c r="R38" i="2" s="1"/>
  <c r="P53" i="2"/>
  <c r="R53" i="2" s="1"/>
  <c r="S53" i="2" s="1"/>
  <c r="J280" i="2"/>
  <c r="L280" i="2"/>
  <c r="N280" i="2" s="1"/>
  <c r="L168" i="2"/>
  <c r="N168" i="2" s="1"/>
  <c r="P168" i="2"/>
  <c r="R168" i="2" s="1"/>
  <c r="J244" i="2"/>
  <c r="P244" i="2"/>
  <c r="R244" i="2" s="1"/>
  <c r="L74" i="2"/>
  <c r="N74" i="2" s="1"/>
  <c r="J74" i="2"/>
  <c r="L34" i="2"/>
  <c r="N34" i="2" s="1"/>
  <c r="P223" i="2"/>
  <c r="R223" i="2" s="1"/>
  <c r="J174" i="2"/>
  <c r="L174" i="2"/>
  <c r="N174" i="2" s="1"/>
  <c r="P174" i="2"/>
  <c r="R174" i="2" s="1"/>
  <c r="J92" i="2"/>
  <c r="J36" i="2"/>
  <c r="L36" i="2"/>
  <c r="N36" i="2" s="1"/>
  <c r="L223" i="2"/>
  <c r="N223" i="2" s="1"/>
  <c r="P271" i="2"/>
  <c r="R271" i="2" s="1"/>
  <c r="P274" i="2"/>
  <c r="R274" i="2" s="1"/>
  <c r="P312" i="2"/>
  <c r="R312" i="2" s="1"/>
  <c r="L276" i="2"/>
  <c r="N276" i="2" s="1"/>
  <c r="J197" i="2"/>
  <c r="L197" i="2"/>
  <c r="N197" i="2" s="1"/>
  <c r="P197" i="2"/>
  <c r="R197" i="2" s="1"/>
  <c r="J255" i="2"/>
  <c r="L255" i="2"/>
  <c r="N255" i="2" s="1"/>
  <c r="L19" i="2"/>
  <c r="N19" i="2" s="1"/>
  <c r="L21" i="2"/>
  <c r="N21" i="2" s="1"/>
  <c r="L271" i="2"/>
  <c r="N271" i="2" s="1"/>
  <c r="L274" i="2"/>
  <c r="N274" i="2" s="1"/>
  <c r="L312" i="2"/>
  <c r="N312" i="2" s="1"/>
  <c r="J333" i="2"/>
  <c r="L306" i="2"/>
  <c r="N306" i="2" s="1"/>
  <c r="J276" i="2"/>
  <c r="P196" i="2"/>
  <c r="R196" i="2" s="1"/>
  <c r="J196" i="2"/>
  <c r="L196" i="2"/>
  <c r="N196" i="2" s="1"/>
  <c r="P207" i="2"/>
  <c r="R207" i="2" s="1"/>
  <c r="J207" i="2"/>
  <c r="L207" i="2"/>
  <c r="N207" i="2" s="1"/>
  <c r="L31" i="2"/>
  <c r="N31" i="2" s="1"/>
  <c r="L50" i="2"/>
  <c r="N50" i="2" s="1"/>
  <c r="J50" i="2"/>
  <c r="P50" i="2"/>
  <c r="R50" i="2" s="1"/>
  <c r="L98" i="2"/>
  <c r="N98" i="2" s="1"/>
  <c r="J98" i="2"/>
  <c r="P98" i="2"/>
  <c r="R98" i="2" s="1"/>
  <c r="P92" i="2"/>
  <c r="R92" i="2" s="1"/>
  <c r="L291" i="2"/>
  <c r="N291" i="2" s="1"/>
  <c r="J19" i="2"/>
  <c r="P104" i="2"/>
  <c r="R104" i="2" s="1"/>
  <c r="S104" i="2" s="1"/>
  <c r="P74" i="2"/>
  <c r="R74" i="2" s="1"/>
  <c r="P68" i="2"/>
  <c r="R68" i="2" s="1"/>
  <c r="S68" i="2" s="1"/>
  <c r="J104" i="2"/>
  <c r="J68" i="2"/>
  <c r="P295" i="2"/>
  <c r="R295" i="2" s="1"/>
  <c r="S295" i="2" s="1"/>
  <c r="J185" i="2"/>
  <c r="P185" i="2"/>
  <c r="R185" i="2" s="1"/>
  <c r="L185" i="2"/>
  <c r="N185" i="2" s="1"/>
  <c r="J292" i="2"/>
  <c r="L292" i="2"/>
  <c r="N292" i="2" s="1"/>
  <c r="P292" i="2"/>
  <c r="R292" i="2" s="1"/>
  <c r="J232" i="2"/>
  <c r="L232" i="2"/>
  <c r="N232" i="2" s="1"/>
  <c r="P219" i="2"/>
  <c r="R219" i="2" s="1"/>
  <c r="L219" i="2"/>
  <c r="N219" i="2" s="1"/>
  <c r="J219" i="2"/>
  <c r="L279" i="2"/>
  <c r="N279" i="2" s="1"/>
  <c r="J279" i="2"/>
  <c r="L55" i="2"/>
  <c r="N55" i="2" s="1"/>
  <c r="P103" i="2"/>
  <c r="R103" i="2" s="1"/>
  <c r="L268" i="2"/>
  <c r="N268" i="2" s="1"/>
  <c r="P291" i="2"/>
  <c r="R291" i="2" s="1"/>
  <c r="J169" i="2"/>
  <c r="J256" i="2"/>
  <c r="L256" i="2"/>
  <c r="N256" i="2" s="1"/>
  <c r="P256" i="2"/>
  <c r="R256" i="2" s="1"/>
  <c r="J220" i="2"/>
  <c r="L220" i="2"/>
  <c r="N220" i="2" s="1"/>
  <c r="P220" i="2"/>
  <c r="R220" i="2" s="1"/>
  <c r="J152" i="2"/>
  <c r="L152" i="2"/>
  <c r="N152" i="2" s="1"/>
  <c r="P152" i="2"/>
  <c r="R152" i="2" s="1"/>
  <c r="J63" i="2"/>
  <c r="P63" i="2"/>
  <c r="R63" i="2" s="1"/>
  <c r="L63" i="2"/>
  <c r="N63" i="2" s="1"/>
  <c r="J236" i="2"/>
  <c r="L236" i="2"/>
  <c r="N236" i="2" s="1"/>
  <c r="P236" i="2"/>
  <c r="R236" i="2" s="1"/>
  <c r="L65" i="2"/>
  <c r="N65" i="2" s="1"/>
  <c r="P65" i="2"/>
  <c r="R65" i="2" s="1"/>
  <c r="J65" i="2"/>
  <c r="J248" i="2"/>
  <c r="L248" i="2"/>
  <c r="N248" i="2" s="1"/>
  <c r="P248" i="2"/>
  <c r="R248" i="2" s="1"/>
  <c r="P130" i="2"/>
  <c r="R130" i="2" s="1"/>
  <c r="L130" i="2"/>
  <c r="N130" i="2" s="1"/>
  <c r="J130" i="2"/>
  <c r="J273" i="2"/>
  <c r="L273" i="2"/>
  <c r="N273" i="2" s="1"/>
  <c r="P273" i="2"/>
  <c r="R273" i="2" s="1"/>
  <c r="L147" i="2"/>
  <c r="N147" i="2" s="1"/>
  <c r="P147" i="2"/>
  <c r="R147" i="2" s="1"/>
  <c r="J147" i="2"/>
  <c r="J157" i="2"/>
  <c r="P157" i="2"/>
  <c r="R157" i="2" s="1"/>
  <c r="L157" i="2"/>
  <c r="N157" i="2" s="1"/>
  <c r="J177" i="2"/>
  <c r="L177" i="2"/>
  <c r="N177" i="2" s="1"/>
  <c r="P177" i="2"/>
  <c r="R177" i="2" s="1"/>
  <c r="L113" i="2"/>
  <c r="N113" i="2" s="1"/>
  <c r="P113" i="2"/>
  <c r="R113" i="2" s="1"/>
  <c r="J113" i="2"/>
  <c r="J237" i="2"/>
  <c r="L237" i="2"/>
  <c r="N237" i="2" s="1"/>
  <c r="P237" i="2"/>
  <c r="R237" i="2" s="1"/>
  <c r="J260" i="2"/>
  <c r="L260" i="2"/>
  <c r="N260" i="2" s="1"/>
  <c r="P260" i="2"/>
  <c r="R260" i="2" s="1"/>
  <c r="J111" i="2"/>
  <c r="P111" i="2"/>
  <c r="R111" i="2" s="1"/>
  <c r="L111" i="2"/>
  <c r="N111" i="2" s="1"/>
  <c r="J201" i="2"/>
  <c r="L201" i="2"/>
  <c r="N201" i="2" s="1"/>
  <c r="P201" i="2"/>
  <c r="R201" i="2" s="1"/>
  <c r="L159" i="2"/>
  <c r="N159" i="2" s="1"/>
  <c r="P159" i="2"/>
  <c r="R159" i="2" s="1"/>
  <c r="J159" i="2"/>
  <c r="J178" i="2"/>
  <c r="L178" i="2"/>
  <c r="N178" i="2" s="1"/>
  <c r="P178" i="2"/>
  <c r="R178" i="2" s="1"/>
  <c r="J189" i="2"/>
  <c r="L189" i="2"/>
  <c r="N189" i="2" s="1"/>
  <c r="P189" i="2"/>
  <c r="R189" i="2" s="1"/>
  <c r="J94" i="2"/>
  <c r="L94" i="2"/>
  <c r="N94" i="2" s="1"/>
  <c r="P94" i="2"/>
  <c r="R94" i="2" s="1"/>
  <c r="J106" i="2"/>
  <c r="L106" i="2"/>
  <c r="N106" i="2" s="1"/>
  <c r="P106" i="2"/>
  <c r="R106" i="2" s="1"/>
  <c r="L135" i="2"/>
  <c r="N135" i="2" s="1"/>
  <c r="P135" i="2"/>
  <c r="R135" i="2" s="1"/>
  <c r="J135" i="2"/>
  <c r="J39" i="2"/>
  <c r="P39" i="2"/>
  <c r="R39" i="2" s="1"/>
  <c r="L39" i="2"/>
  <c r="N39" i="2" s="1"/>
  <c r="J213" i="2"/>
  <c r="L213" i="2"/>
  <c r="N213" i="2" s="1"/>
  <c r="P213" i="2"/>
  <c r="R213" i="2" s="1"/>
  <c r="J121" i="2"/>
  <c r="P121" i="2"/>
  <c r="R121" i="2" s="1"/>
  <c r="L121" i="2"/>
  <c r="N121" i="2" s="1"/>
  <c r="J75" i="2"/>
  <c r="P75" i="2"/>
  <c r="R75" i="2" s="1"/>
  <c r="L75" i="2"/>
  <c r="N75" i="2" s="1"/>
  <c r="P118" i="2"/>
  <c r="R118" i="2" s="1"/>
  <c r="L118" i="2"/>
  <c r="N118" i="2" s="1"/>
  <c r="J118" i="2"/>
  <c r="J212" i="2"/>
  <c r="L212" i="2"/>
  <c r="N212" i="2" s="1"/>
  <c r="P212" i="2"/>
  <c r="R212" i="2" s="1"/>
  <c r="J296" i="2"/>
  <c r="L296" i="2"/>
  <c r="N296" i="2" s="1"/>
  <c r="P296" i="2"/>
  <c r="R296" i="2" s="1"/>
  <c r="J283" i="2"/>
  <c r="L283" i="2"/>
  <c r="N283" i="2" s="1"/>
  <c r="P283" i="2"/>
  <c r="R283" i="2" s="1"/>
  <c r="P84" i="2"/>
  <c r="R84" i="2" s="1"/>
  <c r="L84" i="2"/>
  <c r="N84" i="2" s="1"/>
  <c r="J84" i="2"/>
  <c r="L123" i="2"/>
  <c r="N123" i="2" s="1"/>
  <c r="P123" i="2"/>
  <c r="R123" i="2" s="1"/>
  <c r="J123" i="2"/>
  <c r="P108" i="2"/>
  <c r="R108" i="2" s="1"/>
  <c r="L108" i="2"/>
  <c r="N108" i="2" s="1"/>
  <c r="J108" i="2"/>
  <c r="P12" i="2"/>
  <c r="R12" i="2" s="1"/>
  <c r="L12" i="2"/>
  <c r="N12" i="2" s="1"/>
  <c r="J12" i="2"/>
  <c r="J249" i="2"/>
  <c r="L249" i="2"/>
  <c r="N249" i="2" s="1"/>
  <c r="P249" i="2"/>
  <c r="R249" i="2" s="1"/>
  <c r="J190" i="2"/>
  <c r="L190" i="2"/>
  <c r="N190" i="2" s="1"/>
  <c r="P190" i="2"/>
  <c r="R190" i="2" s="1"/>
  <c r="R6" i="2"/>
  <c r="J128" i="2"/>
  <c r="L128" i="2"/>
  <c r="N128" i="2" s="1"/>
  <c r="P128" i="2"/>
  <c r="R128" i="2" s="1"/>
  <c r="J10" i="2"/>
  <c r="L10" i="2"/>
  <c r="N10" i="2" s="1"/>
  <c r="P10" i="2"/>
  <c r="R10" i="2" s="1"/>
  <c r="P96" i="2"/>
  <c r="R96" i="2" s="1"/>
  <c r="L96" i="2"/>
  <c r="N96" i="2" s="1"/>
  <c r="J96" i="2"/>
  <c r="J261" i="2"/>
  <c r="L261" i="2"/>
  <c r="N261" i="2" s="1"/>
  <c r="P261" i="2"/>
  <c r="R261" i="2" s="1"/>
  <c r="J284" i="2"/>
  <c r="L284" i="2"/>
  <c r="N284" i="2" s="1"/>
  <c r="P284" i="2"/>
  <c r="R284" i="2" s="1"/>
  <c r="J51" i="2"/>
  <c r="P51" i="2"/>
  <c r="R51" i="2" s="1"/>
  <c r="L51" i="2"/>
  <c r="N51" i="2" s="1"/>
  <c r="J133" i="2"/>
  <c r="P133" i="2"/>
  <c r="R133" i="2" s="1"/>
  <c r="L133" i="2"/>
  <c r="N133" i="2" s="1"/>
  <c r="J224" i="2"/>
  <c r="L224" i="2"/>
  <c r="N224" i="2" s="1"/>
  <c r="P224" i="2"/>
  <c r="R224" i="2" s="1"/>
  <c r="J22" i="2"/>
  <c r="L22" i="2"/>
  <c r="N22" i="2" s="1"/>
  <c r="P22" i="2"/>
  <c r="R22" i="2" s="1"/>
  <c r="P24" i="2"/>
  <c r="R24" i="2" s="1"/>
  <c r="L24" i="2"/>
  <c r="N24" i="2" s="1"/>
  <c r="J24" i="2"/>
  <c r="J145" i="2"/>
  <c r="P145" i="2"/>
  <c r="R145" i="2" s="1"/>
  <c r="L145" i="2"/>
  <c r="N145" i="2" s="1"/>
  <c r="J272" i="2"/>
  <c r="L272" i="2"/>
  <c r="N272" i="2" s="1"/>
  <c r="P272" i="2"/>
  <c r="R272" i="2" s="1"/>
  <c r="J225" i="2"/>
  <c r="L225" i="2"/>
  <c r="N225" i="2" s="1"/>
  <c r="P225" i="2"/>
  <c r="R225" i="2" s="1"/>
  <c r="S297" i="2" l="1"/>
  <c r="S282" i="2"/>
  <c r="J344" i="2"/>
  <c r="P344" i="2"/>
  <c r="S6" i="2"/>
  <c r="R344" i="2"/>
  <c r="L344" i="2"/>
  <c r="N344" i="2"/>
  <c r="S162" i="2"/>
  <c r="S308" i="2"/>
  <c r="S266" i="2"/>
  <c r="S165" i="2"/>
  <c r="S173" i="2"/>
  <c r="S47" i="2"/>
  <c r="S235" i="2"/>
  <c r="S126" i="2"/>
  <c r="S169" i="2"/>
  <c r="S141" i="2"/>
  <c r="S109" i="2"/>
  <c r="S131" i="2"/>
  <c r="S79" i="2"/>
  <c r="S7" i="2"/>
  <c r="S125" i="2"/>
  <c r="S262" i="2"/>
  <c r="S37" i="2"/>
  <c r="S136" i="2"/>
  <c r="S244" i="2"/>
  <c r="S330" i="2"/>
  <c r="S33" i="2"/>
  <c r="S324" i="2"/>
  <c r="S222" i="2"/>
  <c r="S241" i="2"/>
  <c r="S62" i="2"/>
  <c r="S242" i="2"/>
  <c r="S154" i="2"/>
  <c r="S265" i="2"/>
  <c r="S92" i="2"/>
  <c r="S116" i="2"/>
  <c r="S49" i="2"/>
  <c r="S183" i="2"/>
  <c r="S234" i="2"/>
  <c r="S148" i="2"/>
  <c r="S164" i="2"/>
  <c r="S144" i="2"/>
  <c r="S264" i="2"/>
  <c r="S337" i="2"/>
  <c r="S294" i="2"/>
  <c r="S201" i="2"/>
  <c r="S96" i="2"/>
  <c r="S39" i="2"/>
  <c r="S31" i="2"/>
  <c r="S271" i="2"/>
  <c r="S223" i="2"/>
  <c r="S267" i="2"/>
  <c r="S208" i="2"/>
  <c r="S42" i="2"/>
  <c r="S54" i="2"/>
  <c r="S193" i="2"/>
  <c r="S70" i="2"/>
  <c r="S93" i="2"/>
  <c r="S158" i="2"/>
  <c r="S195" i="2"/>
  <c r="S239" i="2"/>
  <c r="S180" i="2"/>
  <c r="S35" i="2"/>
  <c r="S273" i="2"/>
  <c r="S317" i="2"/>
  <c r="S32" i="2"/>
  <c r="S339" i="2"/>
  <c r="S127" i="2"/>
  <c r="S17" i="2"/>
  <c r="S28" i="2"/>
  <c r="S44" i="2"/>
  <c r="S302" i="2"/>
  <c r="S240" i="2"/>
  <c r="S218" i="2"/>
  <c r="S84" i="2"/>
  <c r="S192" i="2"/>
  <c r="S326" i="2"/>
  <c r="S188" i="2"/>
  <c r="S75" i="2"/>
  <c r="S255" i="2"/>
  <c r="S280" i="2"/>
  <c r="S91" i="2"/>
  <c r="S336" i="2"/>
  <c r="S184" i="2"/>
  <c r="S27" i="2"/>
  <c r="S175" i="2"/>
  <c r="S60" i="2"/>
  <c r="S198" i="2"/>
  <c r="S9" i="2"/>
  <c r="S299" i="2"/>
  <c r="S137" i="2"/>
  <c r="S211" i="2"/>
  <c r="S69" i="2"/>
  <c r="S257" i="2"/>
  <c r="S82" i="2"/>
  <c r="S129" i="2"/>
  <c r="S118" i="2"/>
  <c r="S232" i="2"/>
  <c r="S322" i="2"/>
  <c r="S97" i="2"/>
  <c r="S113" i="2"/>
  <c r="S177" i="2"/>
  <c r="S130" i="2"/>
  <c r="S292" i="2"/>
  <c r="S291" i="2"/>
  <c r="S196" i="2"/>
  <c r="S87" i="2"/>
  <c r="S112" i="2"/>
  <c r="S318" i="2"/>
  <c r="S170" i="2"/>
  <c r="S286" i="2"/>
  <c r="S205" i="2"/>
  <c r="S182" i="2"/>
  <c r="S8" i="2"/>
  <c r="S76" i="2"/>
  <c r="S247" i="2"/>
  <c r="S277" i="2"/>
  <c r="S249" i="2"/>
  <c r="S36" i="2"/>
  <c r="S120" i="2"/>
  <c r="S315" i="2"/>
  <c r="S228" i="2"/>
  <c r="S24" i="2"/>
  <c r="S174" i="2"/>
  <c r="S23" i="2"/>
  <c r="S293" i="2"/>
  <c r="S338" i="2"/>
  <c r="S56" i="2"/>
  <c r="S231" i="2"/>
  <c r="S250" i="2"/>
  <c r="S226" i="2"/>
  <c r="S331" i="2"/>
  <c r="S16" i="2"/>
  <c r="S206" i="2"/>
  <c r="S215" i="2"/>
  <c r="S166" i="2"/>
  <c r="S254" i="2"/>
  <c r="S88" i="2"/>
  <c r="S298" i="2"/>
  <c r="S256" i="2"/>
  <c r="S21" i="2"/>
  <c r="S100" i="2"/>
  <c r="S51" i="2"/>
  <c r="S19" i="2"/>
  <c r="S168" i="2"/>
  <c r="S327" i="2"/>
  <c r="S10" i="2"/>
  <c r="S283" i="2"/>
  <c r="S189" i="2"/>
  <c r="S135" i="2"/>
  <c r="S284" i="2"/>
  <c r="S121" i="2"/>
  <c r="S157" i="2"/>
  <c r="S185" i="2"/>
  <c r="S197" i="2"/>
  <c r="S86" i="2"/>
  <c r="S161" i="2"/>
  <c r="S13" i="2"/>
  <c r="S285" i="2"/>
  <c r="S301" i="2"/>
  <c r="S217" i="2"/>
  <c r="S258" i="2"/>
  <c r="S181" i="2"/>
  <c r="S11" i="2"/>
  <c r="S57" i="2"/>
  <c r="S94" i="2"/>
  <c r="S214" i="2"/>
  <c r="S176" i="2"/>
  <c r="S63" i="2"/>
  <c r="S12" i="2"/>
  <c r="S225" i="2"/>
  <c r="S268" i="2"/>
  <c r="S22" i="2"/>
  <c r="S128" i="2"/>
  <c r="S108" i="2"/>
  <c r="S296" i="2"/>
  <c r="S178" i="2"/>
  <c r="S260" i="2"/>
  <c r="S248" i="2"/>
  <c r="S152" i="2"/>
  <c r="S55" i="2"/>
  <c r="S333" i="2"/>
  <c r="S310" i="2"/>
  <c r="S309" i="2"/>
  <c r="S251" i="2"/>
  <c r="S323" i="2"/>
  <c r="S43" i="2"/>
  <c r="S191" i="2"/>
  <c r="S311" i="2"/>
  <c r="S321" i="2"/>
  <c r="S227" i="2"/>
  <c r="S290" i="2"/>
  <c r="S101" i="2"/>
  <c r="S202" i="2"/>
  <c r="S204" i="2"/>
  <c r="S209" i="2"/>
  <c r="S153" i="2"/>
  <c r="S38" i="2"/>
  <c r="S341" i="2"/>
  <c r="S288" i="2"/>
  <c r="S163" i="2"/>
  <c r="S305" i="2"/>
  <c r="S45" i="2"/>
  <c r="S103" i="2"/>
  <c r="S142" i="2"/>
  <c r="S300" i="2"/>
  <c r="S238" i="2"/>
  <c r="S316" i="2"/>
  <c r="S233" i="2"/>
  <c r="S40" i="2"/>
  <c r="S207" i="2"/>
  <c r="S243" i="2"/>
  <c r="S72" i="2"/>
  <c r="S276" i="2"/>
  <c r="S278" i="2"/>
  <c r="S279" i="2"/>
  <c r="S81" i="2"/>
  <c r="S325" i="2"/>
  <c r="S80" i="2"/>
  <c r="S187" i="2"/>
  <c r="S216" i="2"/>
  <c r="S221" i="2"/>
  <c r="S146" i="2"/>
  <c r="S29" i="2"/>
  <c r="S319" i="2"/>
  <c r="S64" i="2"/>
  <c r="S289" i="2"/>
  <c r="S98" i="2"/>
  <c r="S106" i="2"/>
  <c r="S312" i="2"/>
  <c r="S246" i="2"/>
  <c r="S194" i="2"/>
  <c r="S334" i="2"/>
  <c r="S52" i="2"/>
  <c r="S245" i="2"/>
  <c r="S134" i="2"/>
  <c r="S269" i="2"/>
  <c r="S287" i="2"/>
  <c r="S67" i="2"/>
  <c r="S105" i="2"/>
  <c r="S200" i="2"/>
  <c r="S342" i="2"/>
  <c r="S139" i="2"/>
  <c r="S236" i="2"/>
  <c r="S71" i="2"/>
  <c r="S119" i="2"/>
  <c r="S111" i="2"/>
  <c r="S272" i="2"/>
  <c r="S306" i="2"/>
  <c r="S34" i="2"/>
  <c r="S270" i="2"/>
  <c r="S304" i="2"/>
  <c r="S48" i="2"/>
  <c r="S224" i="2"/>
  <c r="S261" i="2"/>
  <c r="S190" i="2"/>
  <c r="S212" i="2"/>
  <c r="S213" i="2"/>
  <c r="S237" i="2"/>
  <c r="S220" i="2"/>
  <c r="S74" i="2"/>
  <c r="S145" i="2"/>
  <c r="S133" i="2"/>
  <c r="S123" i="2"/>
  <c r="S159" i="2"/>
  <c r="S147" i="2"/>
  <c r="S65" i="2"/>
  <c r="S219" i="2"/>
  <c r="S50" i="2"/>
  <c r="S274" i="2"/>
  <c r="S179" i="2"/>
  <c r="S314" i="2"/>
  <c r="S89" i="2"/>
  <c r="S58" i="2"/>
  <c r="S307" i="2"/>
  <c r="S117" i="2"/>
  <c r="S61" i="2"/>
  <c r="S151" i="2"/>
  <c r="S229" i="2"/>
  <c r="S20" i="2"/>
  <c r="S186" i="2"/>
</calcChain>
</file>

<file path=xl/sharedStrings.xml><?xml version="1.0" encoding="utf-8"?>
<sst xmlns="http://schemas.openxmlformats.org/spreadsheetml/2006/main" count="1066" uniqueCount="429">
  <si>
    <t>Wiedlisbach</t>
  </si>
  <si>
    <t>Wangenried</t>
  </si>
  <si>
    <t>Wangen an der Aare</t>
  </si>
  <si>
    <t>Wangen</t>
  </si>
  <si>
    <t>Walliswil bei Wangen</t>
  </si>
  <si>
    <t>Walliswil-Wangen</t>
  </si>
  <si>
    <t>Walliswil bei Niederbipp</t>
  </si>
  <si>
    <t>Walliswil-Bipp</t>
  </si>
  <si>
    <t>Thörigen</t>
  </si>
  <si>
    <t>Seeberg</t>
  </si>
  <si>
    <t>Rumisberg</t>
  </si>
  <si>
    <t>Ochlenberg</t>
  </si>
  <si>
    <t>Oberbipp</t>
  </si>
  <si>
    <t>Niederönz</t>
  </si>
  <si>
    <t>Niederbipp</t>
  </si>
  <si>
    <t>Inkwil</t>
  </si>
  <si>
    <t>Herzogenbuchsee</t>
  </si>
  <si>
    <t>Heimenhausen</t>
  </si>
  <si>
    <t>Graben</t>
  </si>
  <si>
    <t>Farnern</t>
  </si>
  <si>
    <t>Bettenhausen</t>
  </si>
  <si>
    <t>Berken</t>
  </si>
  <si>
    <t>Attiswil</t>
  </si>
  <si>
    <t>Wyssachen</t>
  </si>
  <si>
    <t>Walterswil</t>
  </si>
  <si>
    <t>Trachselwald</t>
  </si>
  <si>
    <t>Sumiswald</t>
  </si>
  <si>
    <t>Rüegsau</t>
  </si>
  <si>
    <t>Lützelflüh</t>
  </si>
  <si>
    <t>Huttwil</t>
  </si>
  <si>
    <t>Eriswil</t>
  </si>
  <si>
    <t>Dürrenroth</t>
  </si>
  <si>
    <t>Affoltern im Emmental</t>
  </si>
  <si>
    <t>Affoltern</t>
  </si>
  <si>
    <t>Forst-Längenbühl</t>
  </si>
  <si>
    <t>Zwieselberg</t>
  </si>
  <si>
    <t>Wachseldorn</t>
  </si>
  <si>
    <t>Unterlangenegg</t>
  </si>
  <si>
    <t>Uetendorf</t>
  </si>
  <si>
    <t>Uebeschi</t>
  </si>
  <si>
    <t>Thun</t>
  </si>
  <si>
    <t>Thierachern</t>
  </si>
  <si>
    <t>Teuffenthal</t>
  </si>
  <si>
    <t>Steffisburg</t>
  </si>
  <si>
    <t>Sigriswil</t>
  </si>
  <si>
    <t>Pohlern</t>
  </si>
  <si>
    <t>Oberlangenegg</t>
  </si>
  <si>
    <t>Oberhofen am Thunersee</t>
  </si>
  <si>
    <t>Oberhofen</t>
  </si>
  <si>
    <t>Horrenbach-Buchen</t>
  </si>
  <si>
    <t>Homberg</t>
  </si>
  <si>
    <t>Hilterfingen</t>
  </si>
  <si>
    <t>Heimberg</t>
  </si>
  <si>
    <t>Heiligenschwendi</t>
  </si>
  <si>
    <t>Fahrni</t>
  </si>
  <si>
    <t>Eriz</t>
  </si>
  <si>
    <t>Buchholterberg</t>
  </si>
  <si>
    <t>Blumenstein</t>
  </si>
  <si>
    <t>Amsoldingen</t>
  </si>
  <si>
    <t>Trubschachen</t>
  </si>
  <si>
    <t>Trub</t>
  </si>
  <si>
    <t>Signau</t>
  </si>
  <si>
    <t>Schangnau</t>
  </si>
  <si>
    <t>Rüderswil</t>
  </si>
  <si>
    <t>Röthenbach im Emmental</t>
  </si>
  <si>
    <t>Röthenbach i. E.</t>
  </si>
  <si>
    <t>Lauperswil</t>
  </si>
  <si>
    <t>Langnau im Emmental</t>
  </si>
  <si>
    <t>Langnau</t>
  </si>
  <si>
    <t>Eggiwil</t>
  </si>
  <si>
    <t>Thurnen</t>
  </si>
  <si>
    <t>Wald BE</t>
  </si>
  <si>
    <t>Wattenwil</t>
  </si>
  <si>
    <t>Uttigen</t>
  </si>
  <si>
    <t>Toffen</t>
  </si>
  <si>
    <t>Seftigen</t>
  </si>
  <si>
    <t>Rüeggisberg</t>
  </si>
  <si>
    <t>Riggisberg</t>
  </si>
  <si>
    <t>Niedermuhlern</t>
  </si>
  <si>
    <t>Kirchdorf</t>
  </si>
  <si>
    <t>Kehrsatz</t>
  </si>
  <si>
    <t>Kaufdorf</t>
  </si>
  <si>
    <t>Jaberg</t>
  </si>
  <si>
    <t>Gurzelen</t>
  </si>
  <si>
    <t>Gerzensee</t>
  </si>
  <si>
    <t>Burgistein</t>
  </si>
  <si>
    <t>Belp</t>
  </si>
  <si>
    <t>Schwarzenburg</t>
  </si>
  <si>
    <t>Rüschegg</t>
  </si>
  <si>
    <t>Guggisberg</t>
  </si>
  <si>
    <t>Saanen</t>
  </si>
  <si>
    <t>Lauenen</t>
  </si>
  <si>
    <t>Gsteig b. Gstaad</t>
  </si>
  <si>
    <t>Gsteig</t>
  </si>
  <si>
    <t>Zweisimmen</t>
  </si>
  <si>
    <t>St. Stephan</t>
  </si>
  <si>
    <t>Lenk</t>
  </si>
  <si>
    <t>Boltigen</t>
  </si>
  <si>
    <t>Gemischte Gemeinde Schattenhalb</t>
  </si>
  <si>
    <t>Schattenhalb</t>
  </si>
  <si>
    <t>Meiringen</t>
  </si>
  <si>
    <t>Innertkirchen</t>
  </si>
  <si>
    <t>Hasliberg</t>
  </si>
  <si>
    <t>Guttannen</t>
  </si>
  <si>
    <t>Stocken-Höfen</t>
  </si>
  <si>
    <t>Wimmis</t>
  </si>
  <si>
    <t>Spiez</t>
  </si>
  <si>
    <t>Reutigen</t>
  </si>
  <si>
    <t>Oberwil i.S.</t>
  </si>
  <si>
    <t>Oberwil i. S.</t>
  </si>
  <si>
    <t>Erlenbach im Simmental</t>
  </si>
  <si>
    <t>Erlenbach</t>
  </si>
  <si>
    <t>Diemtigen</t>
  </si>
  <si>
    <t>Därstetten</t>
  </si>
  <si>
    <t>Twann-Tüscherz</t>
  </si>
  <si>
    <t>Worben</t>
  </si>
  <si>
    <t>Walperswil</t>
  </si>
  <si>
    <t>Täuffelen</t>
  </si>
  <si>
    <t>Sutz-Lattrigen</t>
  </si>
  <si>
    <t>Studen</t>
  </si>
  <si>
    <t>Schwadernau</t>
  </si>
  <si>
    <t>Scheuren</t>
  </si>
  <si>
    <t>Safnern</t>
  </si>
  <si>
    <t>Port</t>
  </si>
  <si>
    <t>Orpund</t>
  </si>
  <si>
    <t>Nidau</t>
  </si>
  <si>
    <t>Mörigen</t>
  </si>
  <si>
    <t>Merzligen</t>
  </si>
  <si>
    <t>Ligerz</t>
  </si>
  <si>
    <t>Ipsach</t>
  </si>
  <si>
    <t>Jens</t>
  </si>
  <si>
    <t>Hermrigen</t>
  </si>
  <si>
    <t>Hagneck</t>
  </si>
  <si>
    <t>Epsach</t>
  </si>
  <si>
    <t>Bühl</t>
  </si>
  <si>
    <t>Brügg</t>
  </si>
  <si>
    <t>Bellmund</t>
  </si>
  <si>
    <t>Aegerten</t>
  </si>
  <si>
    <t>Plateau de Diesse</t>
  </si>
  <si>
    <t>Nods</t>
  </si>
  <si>
    <t>La Neuveville</t>
  </si>
  <si>
    <t>Valbirse</t>
  </si>
  <si>
    <t>Petit-Val</t>
  </si>
  <si>
    <t>Rebévelier</t>
  </si>
  <si>
    <t>Tavannes</t>
  </si>
  <si>
    <t>Sorvilier</t>
  </si>
  <si>
    <t>Elay / Seehof</t>
  </si>
  <si>
    <t>Seehof</t>
  </si>
  <si>
    <t>La Scheulte / Schelten</t>
  </si>
  <si>
    <t>Schelten</t>
  </si>
  <si>
    <t>Saules</t>
  </si>
  <si>
    <t>Saicourt</t>
  </si>
  <si>
    <t>Roches</t>
  </si>
  <si>
    <t>Secrétariat municipal de Reconvilier</t>
  </si>
  <si>
    <t>Reconvilier</t>
  </si>
  <si>
    <t>Perrefitte</t>
  </si>
  <si>
    <t>Loveresse</t>
  </si>
  <si>
    <t>Grandval</t>
  </si>
  <si>
    <t>Eschert</t>
  </si>
  <si>
    <t>Crémines</t>
  </si>
  <si>
    <t>Court</t>
  </si>
  <si>
    <t>Corcelles</t>
  </si>
  <si>
    <t>Champoz</t>
  </si>
  <si>
    <t>Belprahon</t>
  </si>
  <si>
    <t>Wileroltigen</t>
  </si>
  <si>
    <t>Neuenegg</t>
  </si>
  <si>
    <t>Münchenwiler</t>
  </si>
  <si>
    <t>Mühleberg</t>
  </si>
  <si>
    <t>Laupen</t>
  </si>
  <si>
    <t>Kriechenwil</t>
  </si>
  <si>
    <t>Gurbrü</t>
  </si>
  <si>
    <t>Frauenkappelen</t>
  </si>
  <si>
    <t>Ferenbalm</t>
  </si>
  <si>
    <t>Gemeinde Wichtrach</t>
  </si>
  <si>
    <t>Wichtrach</t>
  </si>
  <si>
    <t>Allmendingen</t>
  </si>
  <si>
    <t>Allmendingen b. Bern</t>
  </si>
  <si>
    <t>Oberhünigen</t>
  </si>
  <si>
    <t>Zäziwil</t>
  </si>
  <si>
    <t>Worb</t>
  </si>
  <si>
    <t>Walkringen</t>
  </si>
  <si>
    <t>Rubigen</t>
  </si>
  <si>
    <t>Oppligen</t>
  </si>
  <si>
    <t>Oberthal</t>
  </si>
  <si>
    <t>Oberdiessbach</t>
  </si>
  <si>
    <t>Niederhünigen</t>
  </si>
  <si>
    <t>Münsingen</t>
  </si>
  <si>
    <t>Mirchel</t>
  </si>
  <si>
    <t>Linden</t>
  </si>
  <si>
    <t>Landiswil</t>
  </si>
  <si>
    <t>Konolfingen</t>
  </si>
  <si>
    <t>Kiesen</t>
  </si>
  <si>
    <t>Herbligen</t>
  </si>
  <si>
    <t>Häutligen</t>
  </si>
  <si>
    <t>Grosshöchstetten</t>
  </si>
  <si>
    <t>Freimettigen</t>
  </si>
  <si>
    <t>Brenzikofen</t>
  </si>
  <si>
    <t>Bowil</t>
  </si>
  <si>
    <t>Biglen</t>
  </si>
  <si>
    <t>Arni</t>
  </si>
  <si>
    <t>Arni BE</t>
  </si>
  <si>
    <t>Wilderswil</t>
  </si>
  <si>
    <t>Unterseen</t>
  </si>
  <si>
    <t>Schwanden bei Brienz</t>
  </si>
  <si>
    <t>Schwanden</t>
  </si>
  <si>
    <t>Saxeten</t>
  </si>
  <si>
    <t>Ringgenberg</t>
  </si>
  <si>
    <t>Oberried am Brienzersee</t>
  </si>
  <si>
    <t>Oberried</t>
  </si>
  <si>
    <t>Niederried b. Interlaken</t>
  </si>
  <si>
    <t>Niederried b. I.</t>
  </si>
  <si>
    <t>Matten bei Interlaken</t>
  </si>
  <si>
    <t>Lütschental</t>
  </si>
  <si>
    <t>Leissigen</t>
  </si>
  <si>
    <t>Lauterbrunnen</t>
  </si>
  <si>
    <t>Iseltwald</t>
  </si>
  <si>
    <t>Interlaken</t>
  </si>
  <si>
    <t>Hofstetten bei Brienz</t>
  </si>
  <si>
    <t>Hofstetten</t>
  </si>
  <si>
    <t>Habkern</t>
  </si>
  <si>
    <t>Gündlischwand</t>
  </si>
  <si>
    <t>Gsteigwiler</t>
  </si>
  <si>
    <t>Grindelwald</t>
  </si>
  <si>
    <t>Därligen</t>
  </si>
  <si>
    <t>Brienzwiler</t>
  </si>
  <si>
    <t>Brienz</t>
  </si>
  <si>
    <t>Bönigen</t>
  </si>
  <si>
    <t>Beatenberg</t>
  </si>
  <si>
    <t>Reichenbach im Kandertal</t>
  </si>
  <si>
    <t>Reichenbach</t>
  </si>
  <si>
    <t>Krattigen</t>
  </si>
  <si>
    <t>Kandersteg</t>
  </si>
  <si>
    <t>Kandergrund</t>
  </si>
  <si>
    <t>Frutigen</t>
  </si>
  <si>
    <t>Aeschi bei Spiez</t>
  </si>
  <si>
    <t>Aeschi</t>
  </si>
  <si>
    <t>Adelboden</t>
  </si>
  <si>
    <t>Zuzwil</t>
  </si>
  <si>
    <t>Zielebach</t>
  </si>
  <si>
    <t>Wiler bei Utzenstorf</t>
  </si>
  <si>
    <t>Wiler b. Utzenstorf</t>
  </si>
  <si>
    <t>Wiggiswil</t>
  </si>
  <si>
    <t>Utzenstorf</t>
  </si>
  <si>
    <t>Urtenen-Schönbühl</t>
  </si>
  <si>
    <t>Münchenbuchsee</t>
  </si>
  <si>
    <t>Moosseedorf</t>
  </si>
  <si>
    <t>Mattstetten</t>
  </si>
  <si>
    <t>Iffwil</t>
  </si>
  <si>
    <t>Jegenstorf</t>
  </si>
  <si>
    <t>Fraubrunnen</t>
  </si>
  <si>
    <t>Diemerswil</t>
  </si>
  <si>
    <t>Deisswil bei Münchenbuchsee</t>
  </si>
  <si>
    <t>Deisswil b. M.</t>
  </si>
  <si>
    <t>Bätterkinden</t>
  </si>
  <si>
    <t>Vinelz</t>
  </si>
  <si>
    <t>Tschugg</t>
  </si>
  <si>
    <t>Treiten</t>
  </si>
  <si>
    <t>Siselen</t>
  </si>
  <si>
    <t>Müntschemier</t>
  </si>
  <si>
    <t>Lüscherz</t>
  </si>
  <si>
    <t>Ins</t>
  </si>
  <si>
    <t>Gampelen</t>
  </si>
  <si>
    <t>Gals</t>
  </si>
  <si>
    <t>Finsterhennen</t>
  </si>
  <si>
    <t>Erlach</t>
  </si>
  <si>
    <t>Brüttelen</t>
  </si>
  <si>
    <t>Péry-La Heutte</t>
  </si>
  <si>
    <t>Sauge</t>
  </si>
  <si>
    <t>Villeret</t>
  </si>
  <si>
    <t>Tramelan</t>
  </si>
  <si>
    <t>Sonvilier</t>
  </si>
  <si>
    <t>Sonceboz-Sombeval</t>
  </si>
  <si>
    <t>Saint-Imier</t>
  </si>
  <si>
    <t>Romont</t>
  </si>
  <si>
    <t>Renan</t>
  </si>
  <si>
    <t>Orvin</t>
  </si>
  <si>
    <t>Mont-Tramelan</t>
  </si>
  <si>
    <t>La Ferrière</t>
  </si>
  <si>
    <t>Courtelary</t>
  </si>
  <si>
    <t>Cortébert</t>
  </si>
  <si>
    <t>Cormoret</t>
  </si>
  <si>
    <t>Corgémont</t>
  </si>
  <si>
    <t>Wynigen</t>
  </si>
  <si>
    <t>Willadingen</t>
  </si>
  <si>
    <t>Rüti bei Lyssach</t>
  </si>
  <si>
    <t>Rüti b. Lyssach</t>
  </si>
  <si>
    <t>Rumendingen</t>
  </si>
  <si>
    <t>Rüdtligen-Alchenflüh</t>
  </si>
  <si>
    <t>Oberburg</t>
  </si>
  <si>
    <t>Lyssach</t>
  </si>
  <si>
    <t>Krauchthal</t>
  </si>
  <si>
    <t>Koppigen</t>
  </si>
  <si>
    <t>Kirchberg</t>
  </si>
  <si>
    <t>Kernenried</t>
  </si>
  <si>
    <t>Höchstetten</t>
  </si>
  <si>
    <t>Hindelbank</t>
  </si>
  <si>
    <t>Hellsau</t>
  </si>
  <si>
    <t>Heimiswil</t>
  </si>
  <si>
    <t>Hasle bei Burgdorf</t>
  </si>
  <si>
    <t>Hasle</t>
  </si>
  <si>
    <t>Ersigen</t>
  </si>
  <si>
    <t>Burgdorf</t>
  </si>
  <si>
    <t>Bäriswil</t>
  </si>
  <si>
    <t>Alchenstorf</t>
  </si>
  <si>
    <t>Aefligen</t>
  </si>
  <si>
    <t>Wengi</t>
  </si>
  <si>
    <t>Wengi b. Büren</t>
  </si>
  <si>
    <t>Rüti bei Büren</t>
  </si>
  <si>
    <t>Rüti b. Büren</t>
  </si>
  <si>
    <t>Pieterlen</t>
  </si>
  <si>
    <t>Oberwil bei Büren</t>
  </si>
  <si>
    <t>Oberwil b. Büren</t>
  </si>
  <si>
    <t>Meinisberg</t>
  </si>
  <si>
    <t>Meienried</t>
  </si>
  <si>
    <t>Leuzigen</t>
  </si>
  <si>
    <t>Lengnau</t>
  </si>
  <si>
    <t>Dotzigen</t>
  </si>
  <si>
    <t>Diessbach bei Büren</t>
  </si>
  <si>
    <t>Diessbach</t>
  </si>
  <si>
    <t>Büren an der Aare</t>
  </si>
  <si>
    <t>Büetigen</t>
  </si>
  <si>
    <t>Arch</t>
  </si>
  <si>
    <t>Leubringen / Evilard</t>
  </si>
  <si>
    <t>Evilard</t>
  </si>
  <si>
    <t>Biel / Bienne</t>
  </si>
  <si>
    <t>Biel/Bienne</t>
  </si>
  <si>
    <t>Ostermundigen</t>
  </si>
  <si>
    <t>Ittigen</t>
  </si>
  <si>
    <t>Zollikofen</t>
  </si>
  <si>
    <t>Wohlen bei Bern</t>
  </si>
  <si>
    <t>Wohlen</t>
  </si>
  <si>
    <t>Vechigen</t>
  </si>
  <si>
    <t>Stettlen</t>
  </si>
  <si>
    <t>Oberbalm</t>
  </si>
  <si>
    <t>Muri bei Bern</t>
  </si>
  <si>
    <t>Muri</t>
  </si>
  <si>
    <t>Köniz</t>
  </si>
  <si>
    <t>Kirchlindach</t>
  </si>
  <si>
    <t>Bremgarten bei Bern</t>
  </si>
  <si>
    <t>Bremgarten</t>
  </si>
  <si>
    <t>Bolligen</t>
  </si>
  <si>
    <t>Bern</t>
  </si>
  <si>
    <t>Wynau</t>
  </si>
  <si>
    <t>Ursenbach</t>
  </si>
  <si>
    <t>Thunstetten</t>
  </si>
  <si>
    <t>Schwarzhäusern</t>
  </si>
  <si>
    <t>Rütschelen</t>
  </si>
  <si>
    <t>Rohrbachgraben</t>
  </si>
  <si>
    <t>Rohrbach</t>
  </si>
  <si>
    <t>Roggwil</t>
  </si>
  <si>
    <t>Reisiswil</t>
  </si>
  <si>
    <t>Oeschenbach</t>
  </si>
  <si>
    <t>Melchnau</t>
  </si>
  <si>
    <t>Madiswil</t>
  </si>
  <si>
    <t>Lotzwil</t>
  </si>
  <si>
    <t>Langenthal</t>
  </si>
  <si>
    <t>Gondiswil</t>
  </si>
  <si>
    <t>Busswil bei Melchnau</t>
  </si>
  <si>
    <t>Busswil B. M.</t>
  </si>
  <si>
    <t>Bleienbach</t>
  </si>
  <si>
    <t>Bannwil</t>
  </si>
  <si>
    <t>Auswil</t>
  </si>
  <si>
    <t>Aarwangen</t>
  </si>
  <si>
    <t>Seedorf</t>
  </si>
  <si>
    <t>Schüpfen</t>
  </si>
  <si>
    <t>Rapperswil</t>
  </si>
  <si>
    <t>Radelfingen</t>
  </si>
  <si>
    <t>Meikirch</t>
  </si>
  <si>
    <t>Lyss</t>
  </si>
  <si>
    <t>Kappelen</t>
  </si>
  <si>
    <t>Kallnach</t>
  </si>
  <si>
    <t>Grossaffoltern</t>
  </si>
  <si>
    <t>Bargen</t>
  </si>
  <si>
    <t>Aarberg</t>
  </si>
  <si>
    <t>Gemeinde</t>
  </si>
  <si>
    <t>BFS</t>
  </si>
  <si>
    <t>Gemeinde Anlage</t>
  </si>
  <si>
    <t>Mittelwert Steuersatz Einkommen</t>
  </si>
  <si>
    <t>Delta StEink</t>
  </si>
  <si>
    <t>StEink</t>
  </si>
  <si>
    <t>Ausfall in % EMW</t>
  </si>
  <si>
    <t>Änderung Eigenmietwert</t>
  </si>
  <si>
    <t>Eigenmietwert</t>
  </si>
  <si>
    <t>Steuerjahr</t>
  </si>
  <si>
    <t>Delta Einfache Steuer</t>
  </si>
  <si>
    <t/>
  </si>
  <si>
    <t>Delta Steuerbetrag3</t>
  </si>
  <si>
    <t xml:space="preserve">  select Gemeinden.bfs, min(Gemeinden.bez) as Bez, sum(EINF_STEU_EINK_BEG_GDE) as Summe</t>
  </si>
  <si>
    <t xml:space="preserve">  FROM [NESKO-DWH-Auswertungen].[gde].[Steuerprognose_Final]</t>
  </si>
  <si>
    <t xml:space="preserve">left join [NESKO-DWH-Register].dim.gemeinden </t>
  </si>
  <si>
    <t xml:space="preserve">  on  '2022-12-31' between datumVon and datumBis </t>
  </si>
  <si>
    <t xml:space="preserve">  and gemeinden.id = [Steuerprognose_Final].BEG_GDE</t>
  </si>
  <si>
    <t xml:space="preserve">  where --BEG_GDE = 14030 and </t>
  </si>
  <si>
    <t xml:space="preserve">  STJ = 2022 and CAT in (0,4)</t>
  </si>
  <si>
    <t xml:space="preserve">  group by  Gemeinden.bfs </t>
  </si>
  <si>
    <t xml:space="preserve">  order by Gemeinden.bfs</t>
  </si>
  <si>
    <t>Einfache_Steuer_Einkommen</t>
  </si>
  <si>
    <t>Delta Steuerbetrag4</t>
  </si>
  <si>
    <t>Parameter</t>
  </si>
  <si>
    <t>Abschätzung Änderung des steuerbaren Einkommens</t>
  </si>
  <si>
    <t>Wegfall 
Unterhalt in %</t>
  </si>
  <si>
    <t>Wegfall 
Schuldzinsen in %</t>
  </si>
  <si>
    <t>Unterhalt</t>
  </si>
  <si>
    <t>Schuldzinsen</t>
  </si>
  <si>
    <t>Total</t>
  </si>
  <si>
    <t>Veränderung beim Unterhalt</t>
  </si>
  <si>
    <t>Veränderung bei den Schuldzinsen</t>
  </si>
  <si>
    <t>Auswirkungen auf den Steuerbetrag</t>
  </si>
  <si>
    <t>Erläuterungen zur Auswertung</t>
  </si>
  <si>
    <t>zurück zu den Daten</t>
  </si>
  <si>
    <t>Die Berechnungen basieren auf dem Steuerjahr 2022.</t>
  </si>
  <si>
    <t>Die Tabelle enthält folgende Informationen:</t>
  </si>
  <si>
    <t>Die Tabelle enthält folgende Parameter (mutierbar):</t>
  </si>
  <si>
    <t>• BFS</t>
  </si>
  <si>
    <t>• Gemeinde</t>
  </si>
  <si>
    <t>• Eigenmietwert</t>
  </si>
  <si>
    <t>• Unterhalt</t>
  </si>
  <si>
    <t>• Schuldzinsen</t>
  </si>
  <si>
    <t>• Veränderung beim Unterhalt</t>
  </si>
  <si>
    <t>• Veränderung bei den Schuldzinsen</t>
  </si>
  <si>
    <t>• Auswirkungen auf den Steuerbetrag</t>
  </si>
  <si>
    <t>• Wegfall Unterhalt in %</t>
  </si>
  <si>
    <t>• Wegfall Schuldzinsen in %</t>
  </si>
  <si>
    <t xml:space="preserve">   o Unterhalt der Liegenschaften mit Eigenmietwert (inklusive Energiesparmassnahmen)</t>
  </si>
  <si>
    <t xml:space="preserve">   o Schuldzinsen der Gemeinde nach Steuerausscheidung (umfasst auch die Schuldzinsen im Zusammenhang mit vermieteten Liegenschaften)</t>
  </si>
  <si>
    <t xml:space="preserve">   o Veränderung des Unterhalts basierend auf dem Parameter «Wegfall Unterhalt in %»</t>
  </si>
  <si>
    <t xml:space="preserve">   o Veränderung der Schuldzinsen basierend auf dem Parameter «Wegfall Schuldzinsen in %»</t>
  </si>
  <si>
    <t xml:space="preserve">   o Veränderung des Steuerbetrags basierend auf den mutierbaren Parametern «Wegfall Unterhalt in %» und «Wegfall Schuldzinsen in %» (berechnet anhand des durchschnittlichen Einkommenssteuersatzes der Gemeinde)</t>
  </si>
  <si>
    <t xml:space="preserve">   o Vorerfasst sind 70%. Dieser Wert kann angepasst werden, was sich auf den Steuerbetrag auswirkt.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</si>
</sst>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b/>
      <sz val="11"/>
      <color rgb="FF0070C0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u/>
      <sz val="11"/>
      <color rgb="FF0066CC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0" borderId="0" xfId="0" applyBorder="1"/>
    <xf numFmtId="164" fontId="0" fillId="0" borderId="0" xfId="0" applyNumberFormat="1" applyBorder="1"/>
    <xf numFmtId="164" fontId="0" fillId="0" borderId="0" xfId="1" applyNumberFormat="1" applyFont="1" applyBorder="1"/>
    <xf numFmtId="9" fontId="0" fillId="0" borderId="0" xfId="2" applyFont="1" applyBorder="1"/>
    <xf numFmtId="10" fontId="0" fillId="0" borderId="0" xfId="2" applyNumberFormat="1" applyFont="1" applyBorder="1"/>
    <xf numFmtId="43" fontId="0" fillId="0" borderId="0" xfId="1" applyFont="1" applyBorder="1"/>
    <xf numFmtId="43" fontId="0" fillId="0" borderId="0" xfId="0" applyNumberFormat="1" applyBorder="1"/>
    <xf numFmtId="43" fontId="0" fillId="0" borderId="0" xfId="1" applyFont="1"/>
    <xf numFmtId="10" fontId="0" fillId="0" borderId="0" xfId="2" applyNumberFormat="1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vertical="top"/>
    </xf>
    <xf numFmtId="0" fontId="0" fillId="0" borderId="0" xfId="0" applyFill="1" applyBorder="1"/>
    <xf numFmtId="164" fontId="2" fillId="0" borderId="0" xfId="0" applyNumberFormat="1" applyFont="1" applyFill="1" applyBorder="1" applyAlignment="1">
      <alignment horizontal="left" vertical="top" wrapText="1"/>
    </xf>
    <xf numFmtId="164" fontId="4" fillId="0" borderId="0" xfId="0" applyNumberFormat="1" applyFont="1" applyFill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vertical="top"/>
    </xf>
    <xf numFmtId="0" fontId="6" fillId="0" borderId="2" xfId="0" applyFont="1" applyFill="1" applyBorder="1" applyAlignment="1">
      <alignment vertical="top" wrapText="1"/>
    </xf>
    <xf numFmtId="9" fontId="5" fillId="0" borderId="0" xfId="0" applyNumberFormat="1" applyFont="1" applyFill="1" applyBorder="1"/>
    <xf numFmtId="3" fontId="0" fillId="0" borderId="0" xfId="0" applyNumberFormat="1"/>
    <xf numFmtId="3" fontId="0" fillId="0" borderId="0" xfId="0" applyNumberFormat="1" applyAlignment="1">
      <alignment vertical="top"/>
    </xf>
    <xf numFmtId="3" fontId="0" fillId="0" borderId="0" xfId="0" applyNumberFormat="1" applyAlignment="1">
      <alignment horizontal="center"/>
    </xf>
    <xf numFmtId="3" fontId="2" fillId="0" borderId="0" xfId="0" applyNumberFormat="1" applyFont="1" applyFill="1" applyBorder="1" applyAlignment="1">
      <alignment horizontal="left" vertical="top" wrapText="1"/>
    </xf>
    <xf numFmtId="3" fontId="0" fillId="0" borderId="0" xfId="0" applyNumberFormat="1" applyBorder="1"/>
    <xf numFmtId="2" fontId="0" fillId="0" borderId="0" xfId="0" applyNumberFormat="1"/>
    <xf numFmtId="2" fontId="0" fillId="0" borderId="0" xfId="0" applyNumberFormat="1" applyAlignment="1">
      <alignment vertical="top"/>
    </xf>
    <xf numFmtId="2" fontId="2" fillId="0" borderId="0" xfId="0" applyNumberFormat="1" applyFont="1" applyFill="1" applyBorder="1" applyAlignment="1">
      <alignment horizontal="left" vertical="top" wrapText="1"/>
    </xf>
    <xf numFmtId="2" fontId="0" fillId="0" borderId="0" xfId="0" applyNumberFormat="1" applyBorder="1"/>
    <xf numFmtId="9" fontId="5" fillId="3" borderId="2" xfId="0" applyNumberFormat="1" applyFont="1" applyFill="1" applyBorder="1" applyProtection="1">
      <protection locked="0"/>
    </xf>
    <xf numFmtId="164" fontId="2" fillId="0" borderId="2" xfId="0" applyNumberFormat="1" applyFont="1" applyBorder="1"/>
    <xf numFmtId="0" fontId="8" fillId="0" borderId="0" xfId="3" applyFont="1"/>
    <xf numFmtId="0" fontId="2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2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/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18">
    <dxf>
      <fill>
        <patternFill>
          <bgColor rgb="FFFFFF00"/>
        </patternFill>
      </fill>
    </dxf>
    <dxf>
      <numFmt numFmtId="14" formatCode="0.00%"/>
    </dxf>
    <dxf>
      <numFmt numFmtId="3" formatCode="#,##0"/>
    </dxf>
    <dxf>
      <numFmt numFmtId="2" formatCode="0.00"/>
    </dxf>
    <dxf>
      <numFmt numFmtId="35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 * #,##0_ ;_ * \-#,##0_ ;_ * &quot;-&quot;??_ ;_ @_ 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EE2D63-4C47-4776-8E7B-D5938A141794}" name="Tabelle1" displayName="Tabelle1" ref="A5:S342" totalsRowShown="0" headerRowDxfId="17">
  <autoFilter ref="A5:S342" xr:uid="{E8EE2D63-4C47-4776-8E7B-D5938A141794}"/>
  <tableColumns count="19">
    <tableColumn id="1" xr3:uid="{1B8819D3-9C40-419E-8643-F05AF58F00C1}" name="BFS"/>
    <tableColumn id="2" xr3:uid="{27DC0149-A89C-4398-ACE3-DA1C149A345F}" name="Gemeinde"/>
    <tableColumn id="3" xr3:uid="{2E5DEF41-C6D7-49F8-9855-481FFFDFB6E2}" name="Eigenmietwert" dataDxfId="16"/>
    <tableColumn id="4" xr3:uid="{A65A6D5F-C1EC-41EA-AF52-855CE8756022}" name="Unterhalt" dataDxfId="15"/>
    <tableColumn id="5" xr3:uid="{35C4411F-D292-4CC8-8990-95EF2F07E83A}" name="Schuldzinsen" dataDxfId="14"/>
    <tableColumn id="6" xr3:uid="{94A36E99-53F0-445C-A9FF-09EDA2C45736}" name="Änderung Eigenmietwert" dataDxfId="13">
      <calculatedColumnFormula>-C6</calculatedColumnFormula>
    </tableColumn>
    <tableColumn id="7" xr3:uid="{D3B6FBA4-01D7-453C-A511-C6186B730C3D}" name="Veränderung beim Unterhalt" dataDxfId="12" dataCellStyle="Komma">
      <calculatedColumnFormula>-$G$3*D6</calculatedColumnFormula>
    </tableColumn>
    <tableColumn id="8" xr3:uid="{BC99CDB6-E02A-4638-920C-E7706102797E}" name="Veränderung bei den Schuldzinsen" dataDxfId="11" dataCellStyle="Komma">
      <calculatedColumnFormula>-$H$3*E6</calculatedColumnFormula>
    </tableColumn>
    <tableColumn id="9" xr3:uid="{11596825-9194-4387-82CD-304FF3346533}" name="Abschätzung Änderung des steuerbaren Einkommens" dataDxfId="10" dataCellStyle="Komma">
      <calculatedColumnFormula>SUM(F6:H6)</calculatedColumnFormula>
    </tableColumn>
    <tableColumn id="10" xr3:uid="{39F8F7FE-277D-42E1-9778-C4D7CBB37F47}" name="Ausfall in % EMW" dataDxfId="9" dataCellStyle="Prozent">
      <calculatedColumnFormula>I6/C6</calculatedColumnFormula>
    </tableColumn>
    <tableColumn id="11" xr3:uid="{DAF46C9F-F4E7-4A09-80A7-E2BAE3EC2343}" name="StEink" dataDxfId="8" dataCellStyle="Komma"/>
    <tableColumn id="12" xr3:uid="{3B77795D-DF4C-4A78-8132-2417876BB3A5}" name="Delta StEink" dataDxfId="7" dataCellStyle="Prozent">
      <calculatedColumnFormula>I6/K6</calculatedColumnFormula>
    </tableColumn>
    <tableColumn id="21" xr3:uid="{533E96CF-16A4-4A6C-B6D0-1DC6F09F8C0A}" name="Einfache_Steuer_Einkommen" dataDxfId="6" dataCellStyle="Komma"/>
    <tableColumn id="20" xr3:uid="{E3326039-B145-465D-877D-15FE39D4C201}" name="Delta Steuerbetrag4" dataDxfId="5" dataCellStyle="Komma">
      <calculatedColumnFormula>Tabelle1[[#This Row],[Einfache_Steuer_Einkommen]]*Tabelle1[[#This Row],[Delta StEink]]*Tabelle1[[#This Row],[Gemeinde Anlage]]</calculatedColumnFormula>
    </tableColumn>
    <tableColumn id="15" xr3:uid="{CDEA21A8-CF8F-491B-AE48-08ABDBDBF75D}" name="Mittelwert Steuersatz Einkommen"/>
    <tableColumn id="16" xr3:uid="{3DD0F5C3-8455-4C94-B6E1-1505F3E5AAC0}" name="Delta Einfache Steuer" dataDxfId="4">
      <calculatedColumnFormula>I6*O6/100</calculatedColumnFormula>
    </tableColumn>
    <tableColumn id="17" xr3:uid="{3A6D98E9-6162-43E4-BE13-9F1B1C2CCB94}" name="Gemeinde Anlage" dataDxfId="3"/>
    <tableColumn id="18" xr3:uid="{880C8E46-59C8-4CE1-B7EA-76991F49F0A4}" name="Auswirkungen auf den Steuerbetrag" dataDxfId="2">
      <calculatedColumnFormula>P6*Q6</calculatedColumnFormula>
    </tableColumn>
    <tableColumn id="22" xr3:uid="{0159AECB-CE3A-45E4-AB5E-E2C82A1B29C9}" name="Delta Steuerbetrag3" dataDxfId="1" dataCellStyle="Prozent">
      <calculatedColumnFormula>(Tabelle1[[#This Row],[Auswirkungen auf den Steuerbetrag]]-Tabelle1[[#This Row],[Delta Steuerbetrag4]])/Tabelle1[[#This Row],[Einfache_Steuer_Einkommen]]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207FE-34F5-47FD-8440-D4A76DAB67AA}">
  <sheetPr>
    <pageSetUpPr fitToPage="1"/>
  </sheetPr>
  <dimension ref="A1:Z344"/>
  <sheetViews>
    <sheetView tabSelected="1" workbookViewId="0">
      <pane ySplit="5" topLeftCell="A6" activePane="bottomLeft" state="frozen"/>
      <selection pane="bottomLeft"/>
    </sheetView>
  </sheetViews>
  <sheetFormatPr baseColWidth="10" defaultRowHeight="14.25" x14ac:dyDescent="0.2"/>
  <cols>
    <col min="2" max="2" width="18" bestFit="1" customWidth="1"/>
    <col min="3" max="3" width="18.125" customWidth="1"/>
    <col min="4" max="4" width="16.25" customWidth="1"/>
    <col min="5" max="5" width="17.75" customWidth="1"/>
    <col min="6" max="6" width="15.625" hidden="1" customWidth="1"/>
    <col min="7" max="7" width="14.75" bestFit="1" customWidth="1"/>
    <col min="8" max="8" width="17.75" bestFit="1" customWidth="1"/>
    <col min="9" max="9" width="24.125" hidden="1" customWidth="1"/>
    <col min="10" max="10" width="12.5" hidden="1" customWidth="1"/>
    <col min="11" max="11" width="13" hidden="1" customWidth="1"/>
    <col min="12" max="12" width="14.25" hidden="1" customWidth="1"/>
    <col min="13" max="13" width="29.75" hidden="1" customWidth="1"/>
    <col min="14" max="14" width="21.375" hidden="1" customWidth="1"/>
    <col min="15" max="15" width="13.125" hidden="1" customWidth="1"/>
    <col min="16" max="16" width="22.875" hidden="1" customWidth="1"/>
    <col min="17" max="17" width="12.5" style="29" hidden="1" customWidth="1"/>
    <col min="18" max="18" width="18.75" style="24" bestFit="1" customWidth="1"/>
    <col min="19" max="19" width="21.375" hidden="1" customWidth="1"/>
    <col min="20" max="20" width="0" hidden="1" customWidth="1"/>
    <col min="21" max="21" width="23.875" hidden="1" customWidth="1"/>
    <col min="22" max="26" width="0" hidden="1" customWidth="1"/>
  </cols>
  <sheetData>
    <row r="1" spans="1:26" ht="15" x14ac:dyDescent="0.25">
      <c r="A1" s="19" t="s">
        <v>383</v>
      </c>
      <c r="B1" s="20">
        <v>2022</v>
      </c>
      <c r="G1" s="42" t="s">
        <v>398</v>
      </c>
      <c r="H1" s="43"/>
    </row>
    <row r="2" spans="1:26" s="13" customFormat="1" ht="30" x14ac:dyDescent="0.2">
      <c r="D2" s="21"/>
      <c r="G2" s="22" t="s">
        <v>400</v>
      </c>
      <c r="H2" s="22" t="s">
        <v>401</v>
      </c>
      <c r="Q2" s="30"/>
      <c r="R2" s="25"/>
    </row>
    <row r="3" spans="1:26" ht="15" x14ac:dyDescent="0.25">
      <c r="A3" s="35" t="s">
        <v>408</v>
      </c>
      <c r="B3" s="12"/>
      <c r="C3" s="12"/>
      <c r="D3" s="12"/>
      <c r="E3" s="14"/>
      <c r="F3" s="14"/>
      <c r="G3" s="33">
        <v>0.7</v>
      </c>
      <c r="H3" s="33">
        <v>0.7</v>
      </c>
      <c r="I3" s="14"/>
      <c r="R3" s="41"/>
      <c r="S3" s="41"/>
      <c r="T3" s="41"/>
      <c r="U3" s="41"/>
    </row>
    <row r="4" spans="1:26" ht="15" x14ac:dyDescent="0.25">
      <c r="B4" s="12"/>
      <c r="C4" s="12"/>
      <c r="D4" s="12"/>
      <c r="E4" s="14"/>
      <c r="F4" s="14"/>
      <c r="G4" s="23"/>
      <c r="H4" s="23"/>
      <c r="I4" s="14"/>
      <c r="R4" s="26"/>
      <c r="S4" s="11"/>
      <c r="T4" s="11"/>
      <c r="U4" s="11"/>
    </row>
    <row r="5" spans="1:26" s="18" customFormat="1" ht="45" x14ac:dyDescent="0.2">
      <c r="A5" s="15" t="s">
        <v>375</v>
      </c>
      <c r="B5" s="15" t="s">
        <v>374</v>
      </c>
      <c r="C5" s="15" t="s">
        <v>382</v>
      </c>
      <c r="D5" s="15" t="s">
        <v>402</v>
      </c>
      <c r="E5" s="15" t="s">
        <v>403</v>
      </c>
      <c r="F5" s="15" t="s">
        <v>381</v>
      </c>
      <c r="G5" s="15" t="s">
        <v>405</v>
      </c>
      <c r="H5" s="15" t="s">
        <v>406</v>
      </c>
      <c r="I5" s="15" t="s">
        <v>399</v>
      </c>
      <c r="J5" s="15" t="s">
        <v>380</v>
      </c>
      <c r="K5" s="15" t="s">
        <v>379</v>
      </c>
      <c r="L5" s="15" t="s">
        <v>378</v>
      </c>
      <c r="M5" s="15" t="s">
        <v>396</v>
      </c>
      <c r="N5" s="16" t="s">
        <v>397</v>
      </c>
      <c r="O5" s="15" t="s">
        <v>377</v>
      </c>
      <c r="P5" s="15" t="s">
        <v>384</v>
      </c>
      <c r="Q5" s="31" t="s">
        <v>376</v>
      </c>
      <c r="R5" s="27" t="s">
        <v>407</v>
      </c>
      <c r="S5" s="17" t="s">
        <v>386</v>
      </c>
      <c r="T5" s="18" t="s">
        <v>375</v>
      </c>
      <c r="U5" s="18" t="s">
        <v>374</v>
      </c>
    </row>
    <row r="6" spans="1:26" x14ac:dyDescent="0.2">
      <c r="A6" s="2">
        <v>301</v>
      </c>
      <c r="B6" s="2" t="s">
        <v>373</v>
      </c>
      <c r="C6" s="3">
        <v>12223000</v>
      </c>
      <c r="D6" s="3">
        <v>-10049000</v>
      </c>
      <c r="E6" s="3">
        <v>-5089000</v>
      </c>
      <c r="F6" s="3">
        <f t="shared" ref="F6:F69" si="0">-C6</f>
        <v>-12223000</v>
      </c>
      <c r="G6" s="4">
        <f t="shared" ref="G6:G69" si="1">-$G$3*D6</f>
        <v>7034300</v>
      </c>
      <c r="H6" s="4">
        <f t="shared" ref="H6:H69" si="2">-$H$3*E6</f>
        <v>3562300</v>
      </c>
      <c r="I6" s="4">
        <f t="shared" ref="I6:I69" si="3">SUM(F6:H6)</f>
        <v>-1626400</v>
      </c>
      <c r="J6" s="5">
        <f t="shared" ref="J6:J69" si="4">I6/C6</f>
        <v>-0.1330606234148736</v>
      </c>
      <c r="K6" s="4">
        <v>141906900</v>
      </c>
      <c r="L6" s="6">
        <f t="shared" ref="L6:L69" si="5">I6/K6</f>
        <v>-1.1461035368963736E-2</v>
      </c>
      <c r="M6" s="9">
        <v>5640233.3092182996</v>
      </c>
      <c r="N6" s="7">
        <f>Tabelle1[[#This Row],[Einfache_Steuer_Einkommen]]*Tabelle1[[#This Row],[Delta StEink]]*Tabelle1[[#This Row],[Gemeinde Anlage]]</f>
        <v>-100196.51584154538</v>
      </c>
      <c r="O6" s="2">
        <v>3.675602</v>
      </c>
      <c r="P6" s="8">
        <f t="shared" ref="P6:P69" si="6">I6*O6/100</f>
        <v>-59779.990927999999</v>
      </c>
      <c r="Q6" s="32">
        <v>1.55</v>
      </c>
      <c r="R6" s="28">
        <f t="shared" ref="R6:R69" si="7">P6*Q6</f>
        <v>-92658.985938400001</v>
      </c>
      <c r="S6" s="10">
        <f>(Tabelle1[[#This Row],[Auswirkungen auf den Steuerbetrag]]-Tabelle1[[#This Row],[Delta Steuerbetrag4]])/Tabelle1[[#This Row],[Einfache_Steuer_Einkommen]]</f>
        <v>1.3363861900581608E-3</v>
      </c>
      <c r="T6">
        <v>301</v>
      </c>
      <c r="U6" t="s">
        <v>373</v>
      </c>
      <c r="V6" t="b">
        <v>1</v>
      </c>
      <c r="W6" t="b">
        <v>1</v>
      </c>
      <c r="X6" t="s">
        <v>385</v>
      </c>
      <c r="Z6" t="s">
        <v>387</v>
      </c>
    </row>
    <row r="7" spans="1:26" x14ac:dyDescent="0.2">
      <c r="A7" s="2">
        <v>302</v>
      </c>
      <c r="B7" s="2" t="s">
        <v>372</v>
      </c>
      <c r="C7" s="3">
        <v>3664000</v>
      </c>
      <c r="D7" s="3">
        <v>-3497000</v>
      </c>
      <c r="E7" s="3">
        <v>-1403000</v>
      </c>
      <c r="F7" s="3">
        <f t="shared" si="0"/>
        <v>-3664000</v>
      </c>
      <c r="G7" s="4">
        <f t="shared" si="1"/>
        <v>2447900</v>
      </c>
      <c r="H7" s="4">
        <f t="shared" si="2"/>
        <v>982099.99999999988</v>
      </c>
      <c r="I7" s="4">
        <f t="shared" si="3"/>
        <v>-234000.00000000012</v>
      </c>
      <c r="J7" s="5">
        <f t="shared" si="4"/>
        <v>-6.3864628820960737E-2</v>
      </c>
      <c r="K7" s="4">
        <v>28758500</v>
      </c>
      <c r="L7" s="6">
        <f t="shared" si="5"/>
        <v>-8.1367247944086132E-3</v>
      </c>
      <c r="M7" s="9">
        <v>1055955.49263955</v>
      </c>
      <c r="N7" s="7">
        <f>Tabelle1[[#This Row],[Einfache_Steuer_Einkommen]]*Tabelle1[[#This Row],[Delta StEink]]*Tabelle1[[#This Row],[Gemeinde Anlage]]</f>
        <v>-15809.315399304029</v>
      </c>
      <c r="O7" s="2">
        <v>3.4416060000000002</v>
      </c>
      <c r="P7" s="8">
        <f t="shared" si="6"/>
        <v>-8053.3580400000046</v>
      </c>
      <c r="Q7" s="32">
        <v>1.84</v>
      </c>
      <c r="R7" s="28">
        <f t="shared" si="7"/>
        <v>-14818.178793600009</v>
      </c>
      <c r="S7" s="10">
        <f>(Tabelle1[[#This Row],[Auswirkungen auf den Steuerbetrag]]-Tabelle1[[#This Row],[Delta Steuerbetrag4]])/Tabelle1[[#This Row],[Einfache_Steuer_Einkommen]]</f>
        <v>9.3861589111724386E-4</v>
      </c>
      <c r="T7">
        <v>302</v>
      </c>
      <c r="U7" t="s">
        <v>372</v>
      </c>
      <c r="V7" t="b">
        <v>1</v>
      </c>
      <c r="W7" t="b">
        <v>1</v>
      </c>
      <c r="X7" t="s">
        <v>385</v>
      </c>
      <c r="Z7" t="s">
        <v>388</v>
      </c>
    </row>
    <row r="8" spans="1:26" x14ac:dyDescent="0.2">
      <c r="A8" s="2">
        <v>303</v>
      </c>
      <c r="B8" s="2" t="s">
        <v>371</v>
      </c>
      <c r="C8" s="3">
        <v>11884000</v>
      </c>
      <c r="D8" s="3">
        <v>-10862000</v>
      </c>
      <c r="E8" s="3">
        <v>-4570000</v>
      </c>
      <c r="F8" s="3">
        <f t="shared" si="0"/>
        <v>-11884000</v>
      </c>
      <c r="G8" s="4">
        <f t="shared" si="1"/>
        <v>7603399.9999999991</v>
      </c>
      <c r="H8" s="4">
        <f t="shared" si="2"/>
        <v>3199000</v>
      </c>
      <c r="I8" s="4">
        <f t="shared" si="3"/>
        <v>-1081600.0000000009</v>
      </c>
      <c r="J8" s="5">
        <f t="shared" si="4"/>
        <v>-9.1013126893302002E-2</v>
      </c>
      <c r="K8" s="4">
        <v>92014500</v>
      </c>
      <c r="L8" s="6">
        <f t="shared" si="5"/>
        <v>-1.1754669101065603E-2</v>
      </c>
      <c r="M8" s="9">
        <v>3555656.4852367002</v>
      </c>
      <c r="N8" s="7">
        <f>Tabelle1[[#This Row],[Einfache_Steuer_Einkommen]]*Tabelle1[[#This Row],[Delta StEink]]*Tabelle1[[#This Row],[Gemeinde Anlage]]</f>
        <v>-72724.283832566725</v>
      </c>
      <c r="O8" s="2">
        <v>3.4743379999999999</v>
      </c>
      <c r="P8" s="8">
        <f t="shared" si="6"/>
        <v>-37578.439808000032</v>
      </c>
      <c r="Q8" s="32">
        <v>1.74</v>
      </c>
      <c r="R8" s="28">
        <f t="shared" si="7"/>
        <v>-65386.485265920055</v>
      </c>
      <c r="S8" s="10">
        <f>(Tabelle1[[#This Row],[Auswirkungen auf den Steuerbetrag]]-Tabelle1[[#This Row],[Delta Steuerbetrag4]])/Tabelle1[[#This Row],[Einfache_Steuer_Einkommen]]</f>
        <v>2.0636972657830282E-3</v>
      </c>
      <c r="T8">
        <v>303</v>
      </c>
      <c r="U8" t="s">
        <v>371</v>
      </c>
      <c r="V8" t="b">
        <v>1</v>
      </c>
      <c r="W8" t="b">
        <v>1</v>
      </c>
      <c r="X8" t="s">
        <v>385</v>
      </c>
      <c r="Z8" t="s">
        <v>389</v>
      </c>
    </row>
    <row r="9" spans="1:26" x14ac:dyDescent="0.2">
      <c r="A9" s="2">
        <v>304</v>
      </c>
      <c r="B9" s="2" t="s">
        <v>370</v>
      </c>
      <c r="C9" s="3">
        <v>7511000</v>
      </c>
      <c r="D9" s="3">
        <v>-6853000</v>
      </c>
      <c r="E9" s="3">
        <v>-3043000</v>
      </c>
      <c r="F9" s="3">
        <f t="shared" si="0"/>
        <v>-7511000</v>
      </c>
      <c r="G9" s="4">
        <f t="shared" si="1"/>
        <v>4797100</v>
      </c>
      <c r="H9" s="4">
        <f t="shared" si="2"/>
        <v>2130100</v>
      </c>
      <c r="I9" s="4">
        <f t="shared" si="3"/>
        <v>-583800</v>
      </c>
      <c r="J9" s="5">
        <f t="shared" si="4"/>
        <v>-7.77260018639329E-2</v>
      </c>
      <c r="K9" s="4">
        <v>64874000</v>
      </c>
      <c r="L9" s="6">
        <f t="shared" si="5"/>
        <v>-8.9989826432777392E-3</v>
      </c>
      <c r="M9" s="9">
        <v>2491979.2464014501</v>
      </c>
      <c r="N9" s="7">
        <f>Tabelle1[[#This Row],[Einfache_Steuer_Einkommen]]*Tabelle1[[#This Row],[Delta StEink]]*Tabelle1[[#This Row],[Gemeinde Anlage]]</f>
        <v>-34310.675318235735</v>
      </c>
      <c r="O9" s="2">
        <v>3.4922689999999998</v>
      </c>
      <c r="P9" s="8">
        <f t="shared" si="6"/>
        <v>-20387.866421999999</v>
      </c>
      <c r="Q9" s="32">
        <v>1.53</v>
      </c>
      <c r="R9" s="28">
        <f t="shared" si="7"/>
        <v>-31193.43562566</v>
      </c>
      <c r="S9" s="10">
        <f>(Tabelle1[[#This Row],[Auswirkungen auf den Steuerbetrag]]-Tabelle1[[#This Row],[Delta Steuerbetrag4]])/Tabelle1[[#This Row],[Einfache_Steuer_Einkommen]]</f>
        <v>1.2509091707233091E-3</v>
      </c>
      <c r="T9">
        <v>304</v>
      </c>
      <c r="U9" t="s">
        <v>370</v>
      </c>
      <c r="V9" t="b">
        <v>1</v>
      </c>
      <c r="W9" t="b">
        <v>1</v>
      </c>
      <c r="X9" t="s">
        <v>385</v>
      </c>
      <c r="Z9" t="s">
        <v>390</v>
      </c>
    </row>
    <row r="10" spans="1:26" x14ac:dyDescent="0.2">
      <c r="A10" s="2">
        <v>305</v>
      </c>
      <c r="B10" s="2" t="s">
        <v>369</v>
      </c>
      <c r="C10" s="3">
        <v>4750000</v>
      </c>
      <c r="D10" s="3">
        <v>-3991000</v>
      </c>
      <c r="E10" s="3">
        <v>-2020000</v>
      </c>
      <c r="F10" s="3">
        <f t="shared" si="0"/>
        <v>-4750000</v>
      </c>
      <c r="G10" s="4">
        <f t="shared" si="1"/>
        <v>2793700</v>
      </c>
      <c r="H10" s="4">
        <f t="shared" si="2"/>
        <v>1414000</v>
      </c>
      <c r="I10" s="4">
        <f t="shared" si="3"/>
        <v>-542300</v>
      </c>
      <c r="J10" s="5">
        <f t="shared" si="4"/>
        <v>-0.11416842105263159</v>
      </c>
      <c r="K10" s="4">
        <v>45726400</v>
      </c>
      <c r="L10" s="6">
        <f t="shared" si="5"/>
        <v>-1.1859669687532803E-2</v>
      </c>
      <c r="M10" s="9">
        <v>1760917.38597405</v>
      </c>
      <c r="N10" s="7">
        <f>Tabelle1[[#This Row],[Einfache_Steuer_Einkommen]]*Tabelle1[[#This Row],[Delta StEink]]*Tabelle1[[#This Row],[Gemeinde Anlage]]</f>
        <v>-35502.627525966098</v>
      </c>
      <c r="O10" s="2">
        <v>3.5736650000000001</v>
      </c>
      <c r="P10" s="8">
        <f t="shared" si="6"/>
        <v>-19379.985294999999</v>
      </c>
      <c r="Q10" s="32">
        <v>1.7</v>
      </c>
      <c r="R10" s="28">
        <f t="shared" si="7"/>
        <v>-32945.975001499995</v>
      </c>
      <c r="S10" s="10">
        <f>(Tabelle1[[#This Row],[Auswirkungen auf den Steuerbetrag]]-Tabelle1[[#This Row],[Delta Steuerbetrag4]])/Tabelle1[[#This Row],[Einfache_Steuer_Einkommen]]</f>
        <v>1.4518866954407927E-3</v>
      </c>
      <c r="T10">
        <v>305</v>
      </c>
      <c r="U10" t="s">
        <v>369</v>
      </c>
      <c r="V10" t="b">
        <v>1</v>
      </c>
      <c r="W10" t="b">
        <v>1</v>
      </c>
      <c r="X10" t="s">
        <v>385</v>
      </c>
      <c r="Z10" t="s">
        <v>391</v>
      </c>
    </row>
    <row r="11" spans="1:26" x14ac:dyDescent="0.2">
      <c r="A11" s="2">
        <v>306</v>
      </c>
      <c r="B11" s="2" t="s">
        <v>368</v>
      </c>
      <c r="C11" s="3">
        <v>41937000</v>
      </c>
      <c r="D11" s="3">
        <v>-26690000</v>
      </c>
      <c r="E11" s="3">
        <v>-16413000</v>
      </c>
      <c r="F11" s="3">
        <f t="shared" si="0"/>
        <v>-41937000</v>
      </c>
      <c r="G11" s="4">
        <f t="shared" si="1"/>
        <v>18683000</v>
      </c>
      <c r="H11" s="4">
        <f t="shared" si="2"/>
        <v>11489100</v>
      </c>
      <c r="I11" s="4">
        <f t="shared" si="3"/>
        <v>-11764900</v>
      </c>
      <c r="J11" s="5">
        <f t="shared" si="4"/>
        <v>-0.28053747287598063</v>
      </c>
      <c r="K11" s="4">
        <v>474370100</v>
      </c>
      <c r="L11" s="6">
        <f t="shared" si="5"/>
        <v>-2.4801099394755277E-2</v>
      </c>
      <c r="M11" s="9">
        <v>19049507.9870704</v>
      </c>
      <c r="N11" s="7">
        <f>Tabelle1[[#This Row],[Einfache_Steuer_Einkommen]]*Tabelle1[[#This Row],[Delta StEink]]*Tabelle1[[#This Row],[Gemeinde Anlage]]</f>
        <v>-779540.42266405385</v>
      </c>
      <c r="O11" s="2">
        <v>3.6533769999999999</v>
      </c>
      <c r="P11" s="8">
        <f t="shared" si="6"/>
        <v>-429816.15067299997</v>
      </c>
      <c r="Q11" s="32">
        <v>1.65</v>
      </c>
      <c r="R11" s="28">
        <f t="shared" si="7"/>
        <v>-709196.64861044986</v>
      </c>
      <c r="S11" s="10">
        <f>(Tabelle1[[#This Row],[Auswirkungen auf den Steuerbetrag]]-Tabelle1[[#This Row],[Delta Steuerbetrag4]])/Tabelle1[[#This Row],[Einfache_Steuer_Einkommen]]</f>
        <v>3.6926819370531193E-3</v>
      </c>
      <c r="T11">
        <v>306</v>
      </c>
      <c r="U11" t="s">
        <v>368</v>
      </c>
      <c r="V11" t="b">
        <v>1</v>
      </c>
      <c r="W11" t="b">
        <v>1</v>
      </c>
      <c r="X11" t="s">
        <v>385</v>
      </c>
      <c r="Z11" t="s">
        <v>392</v>
      </c>
    </row>
    <row r="12" spans="1:26" x14ac:dyDescent="0.2">
      <c r="A12" s="2">
        <v>307</v>
      </c>
      <c r="B12" s="2" t="s">
        <v>367</v>
      </c>
      <c r="C12" s="3">
        <v>11406000</v>
      </c>
      <c r="D12" s="3">
        <v>-9122000</v>
      </c>
      <c r="E12" s="3">
        <v>-4223000</v>
      </c>
      <c r="F12" s="3">
        <f t="shared" si="0"/>
        <v>-11406000</v>
      </c>
      <c r="G12" s="4">
        <f t="shared" si="1"/>
        <v>6385400</v>
      </c>
      <c r="H12" s="4">
        <f t="shared" si="2"/>
        <v>2956100</v>
      </c>
      <c r="I12" s="4">
        <f t="shared" si="3"/>
        <v>-2064500</v>
      </c>
      <c r="J12" s="5">
        <f t="shared" si="4"/>
        <v>-0.18100122742416272</v>
      </c>
      <c r="K12" s="4">
        <v>93392500</v>
      </c>
      <c r="L12" s="6">
        <f t="shared" si="5"/>
        <v>-2.2105629467034291E-2</v>
      </c>
      <c r="M12" s="9">
        <v>3589571.6257284</v>
      </c>
      <c r="N12" s="7">
        <f>Tabelle1[[#This Row],[Einfache_Steuer_Einkommen]]*Tabelle1[[#This Row],[Delta StEink]]*Tabelle1[[#This Row],[Gemeinde Anlage]]</f>
        <v>-122198.60006774713</v>
      </c>
      <c r="O12" s="2">
        <v>3.7641249999999999</v>
      </c>
      <c r="P12" s="8">
        <f t="shared" si="6"/>
        <v>-77710.360625000001</v>
      </c>
      <c r="Q12" s="32">
        <v>1.54</v>
      </c>
      <c r="R12" s="28">
        <f t="shared" si="7"/>
        <v>-119673.95536250001</v>
      </c>
      <c r="S12" s="10">
        <f>(Tabelle1[[#This Row],[Auswirkungen auf den Steuerbetrag]]-Tabelle1[[#This Row],[Delta Steuerbetrag4]])/Tabelle1[[#This Row],[Einfache_Steuer_Einkommen]]</f>
        <v>7.0332757456394689E-4</v>
      </c>
      <c r="T12">
        <v>307</v>
      </c>
      <c r="U12" t="s">
        <v>367</v>
      </c>
      <c r="V12" t="b">
        <v>1</v>
      </c>
      <c r="W12" t="b">
        <v>1</v>
      </c>
      <c r="X12" t="s">
        <v>385</v>
      </c>
      <c r="Z12" t="s">
        <v>393</v>
      </c>
    </row>
    <row r="13" spans="1:26" x14ac:dyDescent="0.2">
      <c r="A13" s="2">
        <v>309</v>
      </c>
      <c r="B13" s="2" t="s">
        <v>366</v>
      </c>
      <c r="C13" s="3">
        <v>3909000</v>
      </c>
      <c r="D13" s="3">
        <v>-2831000</v>
      </c>
      <c r="E13" s="3">
        <v>-1532000</v>
      </c>
      <c r="F13" s="3">
        <f t="shared" si="0"/>
        <v>-3909000</v>
      </c>
      <c r="G13" s="4">
        <f t="shared" si="1"/>
        <v>1981699.9999999998</v>
      </c>
      <c r="H13" s="4">
        <f t="shared" si="2"/>
        <v>1072400</v>
      </c>
      <c r="I13" s="4">
        <f t="shared" si="3"/>
        <v>-854900.00000000023</v>
      </c>
      <c r="J13" s="5">
        <f t="shared" si="4"/>
        <v>-0.21870043489383481</v>
      </c>
      <c r="K13" s="4">
        <v>38536000</v>
      </c>
      <c r="L13" s="6">
        <f t="shared" si="5"/>
        <v>-2.2184450903051697E-2</v>
      </c>
      <c r="M13" s="9">
        <v>1476548.7576745001</v>
      </c>
      <c r="N13" s="7">
        <f>Tabelle1[[#This Row],[Einfache_Steuer_Einkommen]]*Tabelle1[[#This Row],[Delta StEink]]*Tabelle1[[#This Row],[Gemeinde Anlage]]</f>
        <v>-55358.355580800358</v>
      </c>
      <c r="O13" s="2">
        <v>3.5755849999999998</v>
      </c>
      <c r="P13" s="8">
        <f t="shared" si="6"/>
        <v>-30567.676165000004</v>
      </c>
      <c r="Q13" s="32">
        <v>1.69</v>
      </c>
      <c r="R13" s="28">
        <f t="shared" si="7"/>
        <v>-51659.372718850005</v>
      </c>
      <c r="S13" s="10">
        <f>(Tabelle1[[#This Row],[Auswirkungen auf den Steuerbetrag]]-Tabelle1[[#This Row],[Delta Steuerbetrag4]])/Tabelle1[[#This Row],[Einfache_Steuer_Einkommen]]</f>
        <v>2.5051545658242198E-3</v>
      </c>
      <c r="T13">
        <v>309</v>
      </c>
      <c r="U13" t="s">
        <v>366</v>
      </c>
      <c r="V13" t="b">
        <v>1</v>
      </c>
      <c r="W13" t="b">
        <v>1</v>
      </c>
      <c r="X13" t="s">
        <v>385</v>
      </c>
      <c r="Z13" t="s">
        <v>394</v>
      </c>
    </row>
    <row r="14" spans="1:26" x14ac:dyDescent="0.2">
      <c r="A14" s="2">
        <v>310</v>
      </c>
      <c r="B14" s="2" t="s">
        <v>365</v>
      </c>
      <c r="C14" s="3">
        <v>9805000</v>
      </c>
      <c r="D14" s="3">
        <v>-7828000</v>
      </c>
      <c r="E14" s="3">
        <v>-3627000</v>
      </c>
      <c r="F14" s="3">
        <f t="shared" si="0"/>
        <v>-9805000</v>
      </c>
      <c r="G14" s="4">
        <f t="shared" si="1"/>
        <v>5479600</v>
      </c>
      <c r="H14" s="4">
        <f t="shared" si="2"/>
        <v>2538900</v>
      </c>
      <c r="I14" s="4">
        <f t="shared" si="3"/>
        <v>-1786500</v>
      </c>
      <c r="J14" s="5">
        <f t="shared" si="4"/>
        <v>-0.18220295767465577</v>
      </c>
      <c r="K14" s="4">
        <v>94937100</v>
      </c>
      <c r="L14" s="6">
        <f t="shared" si="5"/>
        <v>-1.8817722470983421E-2</v>
      </c>
      <c r="M14" s="9">
        <v>3956131.2418665998</v>
      </c>
      <c r="N14" s="7">
        <f>Tabelle1[[#This Row],[Einfache_Steuer_Einkommen]]*Tabelle1[[#This Row],[Delta StEink]]*Tabelle1[[#This Row],[Gemeinde Anlage]]</f>
        <v>-125068.23801063086</v>
      </c>
      <c r="O14" s="2">
        <v>3.6329199999999999</v>
      </c>
      <c r="P14" s="8">
        <f t="shared" si="6"/>
        <v>-64902.1158</v>
      </c>
      <c r="Q14" s="32">
        <v>1.68</v>
      </c>
      <c r="R14" s="28">
        <f t="shared" si="7"/>
        <v>-109035.554544</v>
      </c>
      <c r="S14" s="10">
        <f>(Tabelle1[[#This Row],[Auswirkungen auf den Steuerbetrag]]-Tabelle1[[#This Row],[Delta Steuerbetrag4]])/Tabelle1[[#This Row],[Einfache_Steuer_Einkommen]]</f>
        <v>4.0526166819142848E-3</v>
      </c>
      <c r="T14">
        <v>310</v>
      </c>
      <c r="U14" t="s">
        <v>365</v>
      </c>
      <c r="V14" t="b">
        <v>1</v>
      </c>
      <c r="W14" t="b">
        <v>1</v>
      </c>
      <c r="X14" t="s">
        <v>385</v>
      </c>
      <c r="Z14" t="s">
        <v>395</v>
      </c>
    </row>
    <row r="15" spans="1:26" x14ac:dyDescent="0.2">
      <c r="A15" s="2">
        <v>311</v>
      </c>
      <c r="B15" s="2" t="s">
        <v>364</v>
      </c>
      <c r="C15" s="3">
        <v>13721000</v>
      </c>
      <c r="D15" s="3">
        <v>-9258000</v>
      </c>
      <c r="E15" s="3">
        <v>-4943000</v>
      </c>
      <c r="F15" s="3">
        <f t="shared" si="0"/>
        <v>-13721000</v>
      </c>
      <c r="G15" s="4">
        <f t="shared" si="1"/>
        <v>6480600</v>
      </c>
      <c r="H15" s="4">
        <f t="shared" si="2"/>
        <v>3460100</v>
      </c>
      <c r="I15" s="4">
        <f t="shared" si="3"/>
        <v>-3780300</v>
      </c>
      <c r="J15" s="5">
        <f t="shared" si="4"/>
        <v>-0.27551198892209022</v>
      </c>
      <c r="K15" s="4">
        <v>118290300</v>
      </c>
      <c r="L15" s="6">
        <f t="shared" si="5"/>
        <v>-3.1957819026581215E-2</v>
      </c>
      <c r="M15" s="9">
        <v>4621934.9026929503</v>
      </c>
      <c r="N15" s="7">
        <f>Tabelle1[[#This Row],[Einfache_Steuer_Einkommen]]*Tabelle1[[#This Row],[Delta StEink]]*Tabelle1[[#This Row],[Gemeinde Anlage]]</f>
        <v>-242239.41304355691</v>
      </c>
      <c r="O15" s="2">
        <v>3.6309399999999998</v>
      </c>
      <c r="P15" s="8">
        <f t="shared" si="6"/>
        <v>-137260.42481999999</v>
      </c>
      <c r="Q15" s="32">
        <v>1.64</v>
      </c>
      <c r="R15" s="28">
        <f t="shared" si="7"/>
        <v>-225107.09670479997</v>
      </c>
      <c r="S15" s="10">
        <f>(Tabelle1[[#This Row],[Auswirkungen auf den Steuerbetrag]]-Tabelle1[[#This Row],[Delta Steuerbetrag4]])/Tabelle1[[#This Row],[Einfache_Steuer_Einkommen]]</f>
        <v>3.7067411591571457E-3</v>
      </c>
      <c r="T15">
        <v>311</v>
      </c>
      <c r="U15" t="s">
        <v>364</v>
      </c>
      <c r="V15" t="b">
        <v>1</v>
      </c>
      <c r="W15" t="b">
        <v>1</v>
      </c>
      <c r="X15" t="s">
        <v>385</v>
      </c>
    </row>
    <row r="16" spans="1:26" x14ac:dyDescent="0.2">
      <c r="A16" s="2">
        <v>312</v>
      </c>
      <c r="B16" s="2" t="s">
        <v>363</v>
      </c>
      <c r="C16" s="3">
        <v>11759000</v>
      </c>
      <c r="D16" s="3">
        <v>-9127000</v>
      </c>
      <c r="E16" s="3">
        <v>-4295000</v>
      </c>
      <c r="F16" s="3">
        <f t="shared" si="0"/>
        <v>-11759000</v>
      </c>
      <c r="G16" s="4">
        <f t="shared" si="1"/>
        <v>6388900</v>
      </c>
      <c r="H16" s="4">
        <f t="shared" si="2"/>
        <v>3006500</v>
      </c>
      <c r="I16" s="4">
        <f t="shared" si="3"/>
        <v>-2363600</v>
      </c>
      <c r="J16" s="5">
        <f t="shared" si="4"/>
        <v>-0.20100348669104515</v>
      </c>
      <c r="K16" s="4">
        <v>100762500</v>
      </c>
      <c r="L16" s="6">
        <f t="shared" si="5"/>
        <v>-2.3457139312740356E-2</v>
      </c>
      <c r="M16" s="9">
        <v>3883838.3765289499</v>
      </c>
      <c r="N16" s="7">
        <f>Tabelle1[[#This Row],[Einfache_Steuer_Einkommen]]*Tabelle1[[#This Row],[Delta StEink]]*Tabelle1[[#This Row],[Gemeinde Anlage]]</f>
        <v>-158520.50388754802</v>
      </c>
      <c r="O16" s="2">
        <v>3.5498259999999999</v>
      </c>
      <c r="P16" s="8">
        <f t="shared" si="6"/>
        <v>-83903.687336000003</v>
      </c>
      <c r="Q16" s="32">
        <v>1.74</v>
      </c>
      <c r="R16" s="28">
        <f t="shared" si="7"/>
        <v>-145992.41596464001</v>
      </c>
      <c r="S16" s="10">
        <f>(Tabelle1[[#This Row],[Auswirkungen auf den Steuerbetrag]]-Tabelle1[[#This Row],[Delta Steuerbetrag4]])/Tabelle1[[#This Row],[Einfache_Steuer_Einkommen]]</f>
        <v>3.2256975466895136E-3</v>
      </c>
      <c r="T16">
        <v>312</v>
      </c>
      <c r="U16" t="s">
        <v>363</v>
      </c>
      <c r="V16" t="b">
        <v>1</v>
      </c>
      <c r="W16" t="b">
        <v>1</v>
      </c>
      <c r="X16" t="s">
        <v>385</v>
      </c>
    </row>
    <row r="17" spans="1:24" x14ac:dyDescent="0.2">
      <c r="A17" s="2">
        <v>321</v>
      </c>
      <c r="B17" s="2" t="s">
        <v>362</v>
      </c>
      <c r="C17" s="3">
        <v>17433000</v>
      </c>
      <c r="D17" s="3">
        <v>-11235000</v>
      </c>
      <c r="E17" s="3">
        <v>-6324000</v>
      </c>
      <c r="F17" s="3">
        <f t="shared" si="0"/>
        <v>-17433000</v>
      </c>
      <c r="G17" s="4">
        <f t="shared" si="1"/>
        <v>7864499.9999999991</v>
      </c>
      <c r="H17" s="4">
        <f t="shared" si="2"/>
        <v>4426800</v>
      </c>
      <c r="I17" s="4">
        <f t="shared" si="3"/>
        <v>-5141700</v>
      </c>
      <c r="J17" s="5">
        <f t="shared" si="4"/>
        <v>-0.29494062983995872</v>
      </c>
      <c r="K17" s="4">
        <v>129563700</v>
      </c>
      <c r="L17" s="6">
        <f t="shared" si="5"/>
        <v>-3.9684726509045358E-2</v>
      </c>
      <c r="M17" s="9">
        <v>4985614.4378479002</v>
      </c>
      <c r="N17" s="7">
        <f>Tabelle1[[#This Row],[Einfache_Steuer_Einkommen]]*Tabelle1[[#This Row],[Delta StEink]]*Tabelle1[[#This Row],[Gemeinde Anlage]]</f>
        <v>-304693.22798613441</v>
      </c>
      <c r="O17" s="2">
        <v>3.5493139999999999</v>
      </c>
      <c r="P17" s="8">
        <f t="shared" si="6"/>
        <v>-182495.077938</v>
      </c>
      <c r="Q17" s="32">
        <v>1.54</v>
      </c>
      <c r="R17" s="28">
        <f t="shared" si="7"/>
        <v>-281042.42002452002</v>
      </c>
      <c r="S17" s="10">
        <f>(Tabelle1[[#This Row],[Auswirkungen auf den Steuerbetrag]]-Tabelle1[[#This Row],[Delta Steuerbetrag4]])/Tabelle1[[#This Row],[Einfache_Steuer_Einkommen]]</f>
        <v>4.7438100672348715E-3</v>
      </c>
      <c r="T17">
        <v>321</v>
      </c>
      <c r="U17" t="s">
        <v>362</v>
      </c>
      <c r="V17" t="b">
        <v>1</v>
      </c>
      <c r="W17" t="b">
        <v>1</v>
      </c>
      <c r="X17" t="s">
        <v>385</v>
      </c>
    </row>
    <row r="18" spans="1:24" x14ac:dyDescent="0.2">
      <c r="A18" s="2">
        <v>322</v>
      </c>
      <c r="B18" s="2" t="s">
        <v>361</v>
      </c>
      <c r="C18" s="3">
        <v>1273000</v>
      </c>
      <c r="D18" s="3">
        <v>-1242000</v>
      </c>
      <c r="E18" s="3">
        <v>-482000</v>
      </c>
      <c r="F18" s="3">
        <f t="shared" si="0"/>
        <v>-1273000</v>
      </c>
      <c r="G18" s="4">
        <f t="shared" si="1"/>
        <v>869400</v>
      </c>
      <c r="H18" s="4">
        <f t="shared" si="2"/>
        <v>337400</v>
      </c>
      <c r="I18" s="4">
        <f t="shared" si="3"/>
        <v>-66200</v>
      </c>
      <c r="J18" s="5">
        <f t="shared" si="4"/>
        <v>-5.2003142183817755E-2</v>
      </c>
      <c r="K18" s="4">
        <v>9533500</v>
      </c>
      <c r="L18" s="6">
        <f t="shared" si="5"/>
        <v>-6.9439345465988353E-3</v>
      </c>
      <c r="M18" s="9">
        <v>349827.81866569998</v>
      </c>
      <c r="N18" s="7">
        <f>Tabelle1[[#This Row],[Einfache_Steuer_Einkommen]]*Tabelle1[[#This Row],[Delta StEink]]*Tabelle1[[#This Row],[Gemeinde Anlage]]</f>
        <v>-4251.0675819396174</v>
      </c>
      <c r="O18" s="2">
        <v>3.148936</v>
      </c>
      <c r="P18" s="8">
        <f t="shared" si="6"/>
        <v>-2084.595632</v>
      </c>
      <c r="Q18" s="32">
        <v>1.75</v>
      </c>
      <c r="R18" s="28">
        <f t="shared" si="7"/>
        <v>-3648.0423559999999</v>
      </c>
      <c r="S18" s="10">
        <f>(Tabelle1[[#This Row],[Auswirkungen auf den Steuerbetrag]]-Tabelle1[[#This Row],[Delta Steuerbetrag4]])/Tabelle1[[#This Row],[Einfache_Steuer_Einkommen]]</f>
        <v>1.7237772234342411E-3</v>
      </c>
      <c r="T18">
        <v>322</v>
      </c>
      <c r="U18" t="s">
        <v>361</v>
      </c>
      <c r="V18" t="b">
        <v>1</v>
      </c>
      <c r="W18" t="b">
        <v>1</v>
      </c>
      <c r="X18" t="s">
        <v>385</v>
      </c>
    </row>
    <row r="19" spans="1:24" x14ac:dyDescent="0.2">
      <c r="A19" s="2">
        <v>323</v>
      </c>
      <c r="B19" s="2" t="s">
        <v>360</v>
      </c>
      <c r="C19" s="3">
        <v>2587000</v>
      </c>
      <c r="D19" s="3">
        <v>-1767000</v>
      </c>
      <c r="E19" s="3">
        <v>-902000</v>
      </c>
      <c r="F19" s="3">
        <f t="shared" si="0"/>
        <v>-2587000</v>
      </c>
      <c r="G19" s="4">
        <f t="shared" si="1"/>
        <v>1236900</v>
      </c>
      <c r="H19" s="4">
        <f t="shared" si="2"/>
        <v>631400</v>
      </c>
      <c r="I19" s="4">
        <f t="shared" si="3"/>
        <v>-718700</v>
      </c>
      <c r="J19" s="5">
        <f t="shared" si="4"/>
        <v>-0.2778121376111326</v>
      </c>
      <c r="K19" s="4">
        <v>18502700</v>
      </c>
      <c r="L19" s="6">
        <f t="shared" si="5"/>
        <v>-3.8842979673236876E-2</v>
      </c>
      <c r="M19" s="9">
        <v>698515.96803780005</v>
      </c>
      <c r="N19" s="7">
        <f>Tabelle1[[#This Row],[Einfache_Steuer_Einkommen]]*Tabelle1[[#This Row],[Delta StEink]]*Tabelle1[[#This Row],[Gemeinde Anlage]]</f>
        <v>-48838.394786262565</v>
      </c>
      <c r="O19" s="2">
        <v>3.4398179999999998</v>
      </c>
      <c r="P19" s="8">
        <f t="shared" si="6"/>
        <v>-24721.971965999997</v>
      </c>
      <c r="Q19" s="32">
        <v>1.8</v>
      </c>
      <c r="R19" s="28">
        <f t="shared" si="7"/>
        <v>-44499.549538799998</v>
      </c>
      <c r="S19" s="10">
        <f>(Tabelle1[[#This Row],[Auswirkungen auf den Steuerbetrag]]-Tabelle1[[#This Row],[Delta Steuerbetrag4]])/Tabelle1[[#This Row],[Einfache_Steuer_Einkommen]]</f>
        <v>6.2115190575396705E-3</v>
      </c>
      <c r="T19">
        <v>323</v>
      </c>
      <c r="U19" t="s">
        <v>360</v>
      </c>
      <c r="V19" t="b">
        <v>1</v>
      </c>
      <c r="W19" t="b">
        <v>1</v>
      </c>
      <c r="X19" t="s">
        <v>385</v>
      </c>
    </row>
    <row r="20" spans="1:24" x14ac:dyDescent="0.2">
      <c r="A20" s="2">
        <v>324</v>
      </c>
      <c r="B20" s="2" t="s">
        <v>359</v>
      </c>
      <c r="C20" s="3">
        <v>2565000</v>
      </c>
      <c r="D20" s="3">
        <v>-2051000</v>
      </c>
      <c r="E20" s="3">
        <v>-962000</v>
      </c>
      <c r="F20" s="3">
        <f t="shared" si="0"/>
        <v>-2565000</v>
      </c>
      <c r="G20" s="4">
        <f t="shared" si="1"/>
        <v>1435700</v>
      </c>
      <c r="H20" s="4">
        <f t="shared" si="2"/>
        <v>673400</v>
      </c>
      <c r="I20" s="4">
        <f t="shared" si="3"/>
        <v>-455900</v>
      </c>
      <c r="J20" s="5">
        <f t="shared" si="4"/>
        <v>-0.17773879142300195</v>
      </c>
      <c r="K20" s="4">
        <v>19455800</v>
      </c>
      <c r="L20" s="6">
        <f t="shared" si="5"/>
        <v>-2.3432601075257763E-2</v>
      </c>
      <c r="M20" s="9">
        <v>735075.14182455</v>
      </c>
      <c r="N20" s="7">
        <f>Tabelle1[[#This Row],[Einfache_Steuer_Einkommen]]*Tabelle1[[#This Row],[Delta StEink]]*Tabelle1[[#This Row],[Gemeinde Anlage]]</f>
        <v>-23253.375454262823</v>
      </c>
      <c r="O20" s="2">
        <v>3.3851749999999998</v>
      </c>
      <c r="P20" s="8">
        <f t="shared" si="6"/>
        <v>-15433.012825</v>
      </c>
      <c r="Q20" s="32">
        <v>1.35</v>
      </c>
      <c r="R20" s="28">
        <f t="shared" si="7"/>
        <v>-20834.567313750002</v>
      </c>
      <c r="S20" s="10">
        <f>(Tabelle1[[#This Row],[Auswirkungen auf den Steuerbetrag]]-Tabelle1[[#This Row],[Delta Steuerbetrag4]])/Tabelle1[[#This Row],[Einfache_Steuer_Einkommen]]</f>
        <v>3.2905590229986991E-3</v>
      </c>
      <c r="T20">
        <v>324</v>
      </c>
      <c r="U20" t="s">
        <v>359</v>
      </c>
      <c r="V20" t="b">
        <v>1</v>
      </c>
      <c r="W20" t="b">
        <v>1</v>
      </c>
      <c r="X20" t="s">
        <v>385</v>
      </c>
    </row>
    <row r="21" spans="1:24" x14ac:dyDescent="0.2">
      <c r="A21" s="2">
        <v>325</v>
      </c>
      <c r="B21" s="2" t="s">
        <v>358</v>
      </c>
      <c r="C21" s="3">
        <v>667000</v>
      </c>
      <c r="D21" s="3">
        <v>-635000</v>
      </c>
      <c r="E21" s="3">
        <v>-196000</v>
      </c>
      <c r="F21" s="3">
        <f t="shared" si="0"/>
        <v>-667000</v>
      </c>
      <c r="G21" s="4">
        <f t="shared" si="1"/>
        <v>444500</v>
      </c>
      <c r="H21" s="4">
        <f t="shared" si="2"/>
        <v>137200</v>
      </c>
      <c r="I21" s="4">
        <f t="shared" si="3"/>
        <v>-85300</v>
      </c>
      <c r="J21" s="5">
        <f t="shared" si="4"/>
        <v>-0.12788605697151426</v>
      </c>
      <c r="K21" s="4">
        <v>5433700</v>
      </c>
      <c r="L21" s="6">
        <f t="shared" si="5"/>
        <v>-1.5698327106759665E-2</v>
      </c>
      <c r="M21" s="9">
        <v>208543.7671305</v>
      </c>
      <c r="N21" s="7">
        <f>Tabelle1[[#This Row],[Einfache_Steuer_Einkommen]]*Tabelle1[[#This Row],[Delta StEink]]*Tabelle1[[#This Row],[Gemeinde Anlage]]</f>
        <v>-5238.0612359848055</v>
      </c>
      <c r="O21" s="2">
        <v>3.4660660000000001</v>
      </c>
      <c r="P21" s="8">
        <f t="shared" si="6"/>
        <v>-2956.554298</v>
      </c>
      <c r="Q21" s="32">
        <v>1.6</v>
      </c>
      <c r="R21" s="28">
        <f t="shared" si="7"/>
        <v>-4730.4868768000006</v>
      </c>
      <c r="S21" s="10">
        <f>(Tabelle1[[#This Row],[Auswirkungen auf den Steuerbetrag]]-Tabelle1[[#This Row],[Delta Steuerbetrag4]])/Tabelle1[[#This Row],[Einfache_Steuer_Einkommen]]</f>
        <v>2.4338984864850036E-3</v>
      </c>
      <c r="T21">
        <v>325</v>
      </c>
      <c r="U21" t="s">
        <v>357</v>
      </c>
      <c r="V21" t="b">
        <v>1</v>
      </c>
      <c r="W21" t="b">
        <v>0</v>
      </c>
      <c r="X21" t="s">
        <v>358</v>
      </c>
    </row>
    <row r="22" spans="1:24" x14ac:dyDescent="0.2">
      <c r="A22" s="2">
        <v>326</v>
      </c>
      <c r="B22" s="2" t="s">
        <v>356</v>
      </c>
      <c r="C22" s="3">
        <v>2058000</v>
      </c>
      <c r="D22" s="3">
        <v>-1358000</v>
      </c>
      <c r="E22" s="3">
        <v>-670000</v>
      </c>
      <c r="F22" s="3">
        <f t="shared" si="0"/>
        <v>-2058000</v>
      </c>
      <c r="G22" s="4">
        <f t="shared" si="1"/>
        <v>950599.99999999988</v>
      </c>
      <c r="H22" s="4">
        <f t="shared" si="2"/>
        <v>468999.99999999994</v>
      </c>
      <c r="I22" s="4">
        <f t="shared" si="3"/>
        <v>-638400</v>
      </c>
      <c r="J22" s="5">
        <f t="shared" si="4"/>
        <v>-0.31020408163265306</v>
      </c>
      <c r="K22" s="4">
        <v>16132600</v>
      </c>
      <c r="L22" s="6">
        <f t="shared" si="5"/>
        <v>-3.9572046663278085E-2</v>
      </c>
      <c r="M22" s="9">
        <v>587403.39507145004</v>
      </c>
      <c r="N22" s="7">
        <f>Tabelle1[[#This Row],[Einfache_Steuer_Einkommen]]*Tabelle1[[#This Row],[Delta StEink]]*Tabelle1[[#This Row],[Gemeinde Anlage]]</f>
        <v>-42770.348390281128</v>
      </c>
      <c r="O22" s="2">
        <v>3.3294069999999998</v>
      </c>
      <c r="P22" s="8">
        <f t="shared" si="6"/>
        <v>-21254.934288</v>
      </c>
      <c r="Q22" s="32">
        <v>1.84</v>
      </c>
      <c r="R22" s="28">
        <f t="shared" si="7"/>
        <v>-39109.07908992</v>
      </c>
      <c r="S22" s="10">
        <f>(Tabelle1[[#This Row],[Auswirkungen auf den Steuerbetrag]]-Tabelle1[[#This Row],[Delta Steuerbetrag4]])/Tabelle1[[#This Row],[Einfache_Steuer_Einkommen]]</f>
        <v>6.2329726574286851E-3</v>
      </c>
      <c r="T22">
        <v>326</v>
      </c>
      <c r="U22" t="s">
        <v>356</v>
      </c>
      <c r="V22" t="b">
        <v>1</v>
      </c>
      <c r="W22" t="b">
        <v>1</v>
      </c>
      <c r="X22" t="s">
        <v>385</v>
      </c>
    </row>
    <row r="23" spans="1:24" x14ac:dyDescent="0.2">
      <c r="A23" s="2">
        <v>329</v>
      </c>
      <c r="B23" s="2" t="s">
        <v>355</v>
      </c>
      <c r="C23" s="3">
        <v>41328000</v>
      </c>
      <c r="D23" s="3">
        <v>-30129000</v>
      </c>
      <c r="E23" s="3">
        <v>-14933000</v>
      </c>
      <c r="F23" s="3">
        <f t="shared" si="0"/>
        <v>-41328000</v>
      </c>
      <c r="G23" s="4">
        <f t="shared" si="1"/>
        <v>21090300</v>
      </c>
      <c r="H23" s="4">
        <f t="shared" si="2"/>
        <v>10453100</v>
      </c>
      <c r="I23" s="4">
        <f t="shared" si="3"/>
        <v>-9784600</v>
      </c>
      <c r="J23" s="5">
        <f t="shared" si="4"/>
        <v>-0.23675474254742548</v>
      </c>
      <c r="K23" s="4">
        <v>440592000</v>
      </c>
      <c r="L23" s="6">
        <f t="shared" si="5"/>
        <v>-2.2207847623197878E-2</v>
      </c>
      <c r="M23" s="9">
        <v>17660267.738666002</v>
      </c>
      <c r="N23" s="7">
        <f>Tabelle1[[#This Row],[Einfache_Steuer_Einkommen]]*Tabelle1[[#This Row],[Delta StEink]]*Tabelle1[[#This Row],[Gemeinde Anlage]]</f>
        <v>-541231.21819673723</v>
      </c>
      <c r="O23" s="2">
        <v>3.6380479999999999</v>
      </c>
      <c r="P23" s="8">
        <f t="shared" si="6"/>
        <v>-355968.44460799999</v>
      </c>
      <c r="Q23" s="32">
        <v>1.38</v>
      </c>
      <c r="R23" s="28">
        <f t="shared" si="7"/>
        <v>-491236.45355903998</v>
      </c>
      <c r="S23" s="10">
        <f>(Tabelle1[[#This Row],[Auswirkungen auf den Steuerbetrag]]-Tabelle1[[#This Row],[Delta Steuerbetrag4]])/Tabelle1[[#This Row],[Einfache_Steuer_Einkommen]]</f>
        <v>2.8309177062042488E-3</v>
      </c>
      <c r="T23">
        <v>329</v>
      </c>
      <c r="U23" t="s">
        <v>355</v>
      </c>
      <c r="V23" t="b">
        <v>1</v>
      </c>
      <c r="W23" t="b">
        <v>1</v>
      </c>
      <c r="X23" t="s">
        <v>385</v>
      </c>
    </row>
    <row r="24" spans="1:24" x14ac:dyDescent="0.2">
      <c r="A24" s="2">
        <v>331</v>
      </c>
      <c r="B24" s="2" t="s">
        <v>354</v>
      </c>
      <c r="C24" s="3">
        <v>9270000</v>
      </c>
      <c r="D24" s="3">
        <v>-5670000</v>
      </c>
      <c r="E24" s="3">
        <v>-3078000</v>
      </c>
      <c r="F24" s="3">
        <f t="shared" si="0"/>
        <v>-9270000</v>
      </c>
      <c r="G24" s="4">
        <f t="shared" si="1"/>
        <v>3968999.9999999995</v>
      </c>
      <c r="H24" s="4">
        <f t="shared" si="2"/>
        <v>2154600</v>
      </c>
      <c r="I24" s="4">
        <f t="shared" si="3"/>
        <v>-3146400</v>
      </c>
      <c r="J24" s="5">
        <f t="shared" si="4"/>
        <v>-0.33941747572815534</v>
      </c>
      <c r="K24" s="4">
        <v>67945800</v>
      </c>
      <c r="L24" s="6">
        <f t="shared" si="5"/>
        <v>-4.6307498035198645E-2</v>
      </c>
      <c r="M24" s="9">
        <v>2606874.5843777498</v>
      </c>
      <c r="N24" s="7">
        <f>Tabelle1[[#This Row],[Einfache_Steuer_Einkommen]]*Tabelle1[[#This Row],[Delta StEink]]*Tabelle1[[#This Row],[Gemeinde Anlage]]</f>
        <v>-205220.3274799393</v>
      </c>
      <c r="O24" s="2">
        <v>3.4826489999999999</v>
      </c>
      <c r="P24" s="8">
        <f t="shared" si="6"/>
        <v>-109578.068136</v>
      </c>
      <c r="Q24" s="32">
        <v>1.7</v>
      </c>
      <c r="R24" s="28">
        <f t="shared" si="7"/>
        <v>-186282.71583120001</v>
      </c>
      <c r="S24" s="10">
        <f>(Tabelle1[[#This Row],[Auswirkungen auf den Steuerbetrag]]-Tabelle1[[#This Row],[Delta Steuerbetrag4]])/Tabelle1[[#This Row],[Einfache_Steuer_Einkommen]]</f>
        <v>7.2644889639980961E-3</v>
      </c>
      <c r="T24">
        <v>331</v>
      </c>
      <c r="U24" t="s">
        <v>354</v>
      </c>
      <c r="V24" t="b">
        <v>1</v>
      </c>
      <c r="W24" t="b">
        <v>1</v>
      </c>
      <c r="X24" t="s">
        <v>385</v>
      </c>
    </row>
    <row r="25" spans="1:24" x14ac:dyDescent="0.2">
      <c r="A25" s="2">
        <v>332</v>
      </c>
      <c r="B25" s="2" t="s">
        <v>353</v>
      </c>
      <c r="C25" s="3">
        <v>10206000</v>
      </c>
      <c r="D25" s="3">
        <v>-7743000</v>
      </c>
      <c r="E25" s="3">
        <v>-3559000</v>
      </c>
      <c r="F25" s="3">
        <f t="shared" si="0"/>
        <v>-10206000</v>
      </c>
      <c r="G25" s="4">
        <f t="shared" si="1"/>
        <v>5420100</v>
      </c>
      <c r="H25" s="4">
        <f t="shared" si="2"/>
        <v>2491300</v>
      </c>
      <c r="I25" s="4">
        <f t="shared" si="3"/>
        <v>-2294600</v>
      </c>
      <c r="J25" s="5">
        <f t="shared" si="4"/>
        <v>-0.22482853223593965</v>
      </c>
      <c r="K25" s="4">
        <v>87584700</v>
      </c>
      <c r="L25" s="6">
        <f t="shared" si="5"/>
        <v>-2.6198639716754183E-2</v>
      </c>
      <c r="M25" s="9">
        <v>3349956.3737184</v>
      </c>
      <c r="N25" s="7">
        <f>Tabelle1[[#This Row],[Einfache_Steuer_Einkommen]]*Tabelle1[[#This Row],[Delta StEink]]*Tabelle1[[#This Row],[Gemeinde Anlage]]</f>
        <v>-136034.66515793366</v>
      </c>
      <c r="O25" s="2">
        <v>3.3912849999999999</v>
      </c>
      <c r="P25" s="8">
        <f t="shared" si="6"/>
        <v>-77816.425609999991</v>
      </c>
      <c r="Q25" s="32">
        <v>1.55</v>
      </c>
      <c r="R25" s="28">
        <f t="shared" si="7"/>
        <v>-120615.45969549999</v>
      </c>
      <c r="S25" s="10">
        <f>(Tabelle1[[#This Row],[Auswirkungen auf den Steuerbetrag]]-Tabelle1[[#This Row],[Delta Steuerbetrag4]])/Tabelle1[[#This Row],[Einfache_Steuer_Einkommen]]</f>
        <v>4.6028078405446794E-3</v>
      </c>
      <c r="T25">
        <v>332</v>
      </c>
      <c r="U25" t="s">
        <v>353</v>
      </c>
      <c r="V25" t="b">
        <v>1</v>
      </c>
      <c r="W25" t="b">
        <v>1</v>
      </c>
      <c r="X25" t="s">
        <v>385</v>
      </c>
    </row>
    <row r="26" spans="1:24" x14ac:dyDescent="0.2">
      <c r="A26" s="2">
        <v>333</v>
      </c>
      <c r="B26" s="2" t="s">
        <v>352</v>
      </c>
      <c r="C26" s="3">
        <v>4569000</v>
      </c>
      <c r="D26" s="3">
        <v>-3942000</v>
      </c>
      <c r="E26" s="3">
        <v>-1500000</v>
      </c>
      <c r="F26" s="3">
        <f t="shared" si="0"/>
        <v>-4569000</v>
      </c>
      <c r="G26" s="4">
        <f t="shared" si="1"/>
        <v>2759400</v>
      </c>
      <c r="H26" s="4">
        <f t="shared" si="2"/>
        <v>1050000</v>
      </c>
      <c r="I26" s="4">
        <f t="shared" si="3"/>
        <v>-759600</v>
      </c>
      <c r="J26" s="5">
        <f t="shared" si="4"/>
        <v>-0.16625082074852265</v>
      </c>
      <c r="K26" s="4">
        <v>37559900</v>
      </c>
      <c r="L26" s="6">
        <f t="shared" si="5"/>
        <v>-2.0223696016230076E-2</v>
      </c>
      <c r="M26" s="9">
        <v>1438553.8376766001</v>
      </c>
      <c r="N26" s="7">
        <f>Tabelle1[[#This Row],[Einfache_Steuer_Einkommen]]*Tabelle1[[#This Row],[Delta StEink]]*Tabelle1[[#This Row],[Gemeinde Anlage]]</f>
        <v>-50621.603398105777</v>
      </c>
      <c r="O26" s="2">
        <v>3.454027</v>
      </c>
      <c r="P26" s="8">
        <f t="shared" si="6"/>
        <v>-26236.789092000003</v>
      </c>
      <c r="Q26" s="32">
        <v>1.74</v>
      </c>
      <c r="R26" s="28">
        <f t="shared" si="7"/>
        <v>-45652.013020080005</v>
      </c>
      <c r="S26" s="10">
        <f>(Tabelle1[[#This Row],[Auswirkungen auf den Steuerbetrag]]-Tabelle1[[#This Row],[Delta Steuerbetrag4]])/Tabelle1[[#This Row],[Einfache_Steuer_Einkommen]]</f>
        <v>3.4545737864438418E-3</v>
      </c>
      <c r="T26">
        <v>333</v>
      </c>
      <c r="U26" t="s">
        <v>352</v>
      </c>
      <c r="V26" t="b">
        <v>1</v>
      </c>
      <c r="W26" t="b">
        <v>1</v>
      </c>
      <c r="X26" t="s">
        <v>385</v>
      </c>
    </row>
    <row r="27" spans="1:24" x14ac:dyDescent="0.2">
      <c r="A27" s="2">
        <v>335</v>
      </c>
      <c r="B27" s="2" t="s">
        <v>351</v>
      </c>
      <c r="C27" s="3">
        <v>504000</v>
      </c>
      <c r="D27" s="3">
        <v>-370000</v>
      </c>
      <c r="E27" s="3">
        <v>-161000</v>
      </c>
      <c r="F27" s="3">
        <f t="shared" si="0"/>
        <v>-504000</v>
      </c>
      <c r="G27" s="4">
        <f t="shared" si="1"/>
        <v>258999.99999999997</v>
      </c>
      <c r="H27" s="4">
        <f t="shared" si="2"/>
        <v>112700</v>
      </c>
      <c r="I27" s="4">
        <f t="shared" si="3"/>
        <v>-132300.00000000003</v>
      </c>
      <c r="J27" s="5">
        <f t="shared" si="4"/>
        <v>-0.26250000000000007</v>
      </c>
      <c r="K27" s="4">
        <v>5752600</v>
      </c>
      <c r="L27" s="6">
        <f t="shared" si="5"/>
        <v>-2.2998296422487227E-2</v>
      </c>
      <c r="M27" s="9">
        <v>205800.41715950001</v>
      </c>
      <c r="N27" s="7">
        <f>Tabelle1[[#This Row],[Einfache_Steuer_Einkommen]]*Tabelle1[[#This Row],[Delta StEink]]*Tabelle1[[#This Row],[Gemeinde Anlage]]</f>
        <v>-9466.1179954114159</v>
      </c>
      <c r="O27" s="2">
        <v>3.4997609999999999</v>
      </c>
      <c r="P27" s="8">
        <f t="shared" si="6"/>
        <v>-4630.1838030000008</v>
      </c>
      <c r="Q27" s="32">
        <v>2</v>
      </c>
      <c r="R27" s="28">
        <f t="shared" si="7"/>
        <v>-9260.3676060000016</v>
      </c>
      <c r="S27" s="10">
        <f>(Tabelle1[[#This Row],[Auswirkungen auf den Steuerbetrag]]-Tabelle1[[#This Row],[Delta Steuerbetrag4]])/Tabelle1[[#This Row],[Einfache_Steuer_Einkommen]]</f>
        <v>9.9975691133780869E-4</v>
      </c>
      <c r="T27">
        <v>335</v>
      </c>
      <c r="U27" t="s">
        <v>351</v>
      </c>
      <c r="V27" t="b">
        <v>1</v>
      </c>
      <c r="W27" t="b">
        <v>1</v>
      </c>
      <c r="X27" t="s">
        <v>385</v>
      </c>
    </row>
    <row r="28" spans="1:24" x14ac:dyDescent="0.2">
      <c r="A28" s="2">
        <v>336</v>
      </c>
      <c r="B28" s="2" t="s">
        <v>350</v>
      </c>
      <c r="C28" s="3">
        <v>510000</v>
      </c>
      <c r="D28" s="3">
        <v>-577000</v>
      </c>
      <c r="E28" s="3">
        <v>-176000</v>
      </c>
      <c r="F28" s="3">
        <f t="shared" si="0"/>
        <v>-510000</v>
      </c>
      <c r="G28" s="4">
        <f t="shared" si="1"/>
        <v>403900</v>
      </c>
      <c r="H28" s="4">
        <f t="shared" si="2"/>
        <v>123199.99999999999</v>
      </c>
      <c r="I28" s="4">
        <f t="shared" si="3"/>
        <v>17099.999999999985</v>
      </c>
      <c r="J28" s="5">
        <f t="shared" si="4"/>
        <v>3.3529411764705856E-2</v>
      </c>
      <c r="K28" s="4">
        <v>4622800</v>
      </c>
      <c r="L28" s="6">
        <f t="shared" si="5"/>
        <v>3.6990568486631446E-3</v>
      </c>
      <c r="M28" s="9">
        <v>165426.78400760001</v>
      </c>
      <c r="N28" s="7">
        <f>Tabelle1[[#This Row],[Einfache_Steuer_Einkommen]]*Tabelle1[[#This Row],[Delta StEink]]*Tabelle1[[#This Row],[Gemeinde Anlage]]</f>
        <v>1095.3423102207805</v>
      </c>
      <c r="O28" s="2">
        <v>3.4961150000000001</v>
      </c>
      <c r="P28" s="8">
        <f t="shared" si="6"/>
        <v>597.83566499999949</v>
      </c>
      <c r="Q28" s="32">
        <v>1.79</v>
      </c>
      <c r="R28" s="28">
        <f t="shared" si="7"/>
        <v>1070.1258403499992</v>
      </c>
      <c r="S28" s="10">
        <f>(Tabelle1[[#This Row],[Auswirkungen auf den Steuerbetrag]]-Tabelle1[[#This Row],[Delta Steuerbetrag4]])/Tabelle1[[#This Row],[Einfache_Steuer_Einkommen]]</f>
        <v>-1.5243281202651469E-4</v>
      </c>
      <c r="T28">
        <v>336</v>
      </c>
      <c r="U28" t="s">
        <v>350</v>
      </c>
      <c r="V28" t="b">
        <v>1</v>
      </c>
      <c r="W28" t="b">
        <v>1</v>
      </c>
      <c r="X28" t="s">
        <v>385</v>
      </c>
    </row>
    <row r="29" spans="1:24" x14ac:dyDescent="0.2">
      <c r="A29" s="2">
        <v>337</v>
      </c>
      <c r="B29" s="2" t="s">
        <v>349</v>
      </c>
      <c r="C29" s="3">
        <v>14075000</v>
      </c>
      <c r="D29" s="3">
        <v>-9482000</v>
      </c>
      <c r="E29" s="3">
        <v>-5522000</v>
      </c>
      <c r="F29" s="3">
        <f t="shared" si="0"/>
        <v>-14075000</v>
      </c>
      <c r="G29" s="4">
        <f t="shared" si="1"/>
        <v>6637400</v>
      </c>
      <c r="H29" s="4">
        <f t="shared" si="2"/>
        <v>3865399.9999999995</v>
      </c>
      <c r="I29" s="4">
        <f t="shared" si="3"/>
        <v>-3572200.0000000005</v>
      </c>
      <c r="J29" s="5">
        <f t="shared" si="4"/>
        <v>-0.25379751332149203</v>
      </c>
      <c r="K29" s="4">
        <v>104752700</v>
      </c>
      <c r="L29" s="6">
        <f t="shared" si="5"/>
        <v>-3.4101268988770701E-2</v>
      </c>
      <c r="M29" s="9">
        <v>3992254.2097926098</v>
      </c>
      <c r="N29" s="7">
        <f>Tabelle1[[#This Row],[Einfache_Steuer_Einkommen]]*Tabelle1[[#This Row],[Delta StEink]]*Tabelle1[[#This Row],[Gemeinde Anlage]]</f>
        <v>-219186.90483430089</v>
      </c>
      <c r="O29" s="2">
        <v>3.437297</v>
      </c>
      <c r="P29" s="8">
        <f t="shared" si="6"/>
        <v>-122787.12343400001</v>
      </c>
      <c r="Q29" s="32">
        <v>1.61</v>
      </c>
      <c r="R29" s="28">
        <f t="shared" si="7"/>
        <v>-197687.26872874002</v>
      </c>
      <c r="S29" s="10">
        <f>(Tabelle1[[#This Row],[Auswirkungen auf den Steuerbetrag]]-Tabelle1[[#This Row],[Delta Steuerbetrag4]])/Tabelle1[[#This Row],[Einfache_Steuer_Einkommen]]</f>
        <v>5.3853374499109709E-3</v>
      </c>
      <c r="T29">
        <v>337</v>
      </c>
      <c r="U29" t="s">
        <v>349</v>
      </c>
      <c r="V29" t="b">
        <v>1</v>
      </c>
      <c r="W29" t="b">
        <v>1</v>
      </c>
      <c r="X29" t="s">
        <v>385</v>
      </c>
    </row>
    <row r="30" spans="1:24" x14ac:dyDescent="0.2">
      <c r="A30" s="2">
        <v>338</v>
      </c>
      <c r="B30" s="2" t="s">
        <v>348</v>
      </c>
      <c r="C30" s="3">
        <v>4259000</v>
      </c>
      <c r="D30" s="3">
        <v>-3156000</v>
      </c>
      <c r="E30" s="3">
        <v>-1687000</v>
      </c>
      <c r="F30" s="3">
        <f t="shared" si="0"/>
        <v>-4259000</v>
      </c>
      <c r="G30" s="4">
        <f t="shared" si="1"/>
        <v>2209200</v>
      </c>
      <c r="H30" s="4">
        <f t="shared" si="2"/>
        <v>1180900</v>
      </c>
      <c r="I30" s="4">
        <f t="shared" si="3"/>
        <v>-868900</v>
      </c>
      <c r="J30" s="5">
        <f t="shared" si="4"/>
        <v>-0.20401502700164359</v>
      </c>
      <c r="K30" s="4">
        <v>36520500</v>
      </c>
      <c r="L30" s="6">
        <f t="shared" si="5"/>
        <v>-2.3792116756342328E-2</v>
      </c>
      <c r="M30" s="9">
        <v>1365620.0922189001</v>
      </c>
      <c r="N30" s="7">
        <f>Tabelle1[[#This Row],[Einfache_Steuer_Einkommen]]*Tabelle1[[#This Row],[Delta StEink]]*Tabelle1[[#This Row],[Gemeinde Anlage]]</f>
        <v>-48736.489018318571</v>
      </c>
      <c r="O30" s="2">
        <v>3.3570329999999999</v>
      </c>
      <c r="P30" s="8">
        <f t="shared" si="6"/>
        <v>-29169.259737</v>
      </c>
      <c r="Q30" s="32">
        <v>1.5</v>
      </c>
      <c r="R30" s="28">
        <f t="shared" si="7"/>
        <v>-43753.8896055</v>
      </c>
      <c r="S30" s="10">
        <f>(Tabelle1[[#This Row],[Auswirkungen auf den Steuerbetrag]]-Tabelle1[[#This Row],[Delta Steuerbetrag4]])/Tabelle1[[#This Row],[Einfache_Steuer_Einkommen]]</f>
        <v>3.6485984947121674E-3</v>
      </c>
      <c r="T30">
        <v>338</v>
      </c>
      <c r="U30" t="s">
        <v>348</v>
      </c>
      <c r="V30" t="b">
        <v>1</v>
      </c>
      <c r="W30" t="b">
        <v>1</v>
      </c>
      <c r="X30" t="s">
        <v>385</v>
      </c>
    </row>
    <row r="31" spans="1:24" x14ac:dyDescent="0.2">
      <c r="A31" s="2">
        <v>339</v>
      </c>
      <c r="B31" s="2" t="s">
        <v>347</v>
      </c>
      <c r="C31" s="3">
        <v>823000</v>
      </c>
      <c r="D31" s="3">
        <v>-879000</v>
      </c>
      <c r="E31" s="3">
        <v>-251000</v>
      </c>
      <c r="F31" s="3">
        <f t="shared" si="0"/>
        <v>-823000</v>
      </c>
      <c r="G31" s="4">
        <f t="shared" si="1"/>
        <v>615300</v>
      </c>
      <c r="H31" s="4">
        <f t="shared" si="2"/>
        <v>175700</v>
      </c>
      <c r="I31" s="4">
        <f t="shared" si="3"/>
        <v>-32000</v>
      </c>
      <c r="J31" s="5">
        <f t="shared" si="4"/>
        <v>-3.8882138517618466E-2</v>
      </c>
      <c r="K31" s="4">
        <v>8165200</v>
      </c>
      <c r="L31" s="6">
        <f t="shared" si="5"/>
        <v>-3.9190711801303088E-3</v>
      </c>
      <c r="M31" s="9">
        <v>301848.10836090002</v>
      </c>
      <c r="N31" s="7">
        <f>Tabelle1[[#This Row],[Einfache_Steuer_Einkommen]]*Tabelle1[[#This Row],[Delta StEink]]*Tabelle1[[#This Row],[Gemeinde Anlage]]</f>
        <v>-2294.9505911728643</v>
      </c>
      <c r="O31" s="2">
        <v>3.2100369999999998</v>
      </c>
      <c r="P31" s="8">
        <f t="shared" si="6"/>
        <v>-1027.2118399999999</v>
      </c>
      <c r="Q31" s="32">
        <v>1.94</v>
      </c>
      <c r="R31" s="28">
        <f t="shared" si="7"/>
        <v>-1992.7909695999999</v>
      </c>
      <c r="S31" s="10">
        <f>(Tabelle1[[#This Row],[Auswirkungen auf den Steuerbetrag]]-Tabelle1[[#This Row],[Delta Steuerbetrag4]])/Tabelle1[[#This Row],[Einfache_Steuer_Einkommen]]</f>
        <v>1.001032019758732E-3</v>
      </c>
      <c r="T31">
        <v>339</v>
      </c>
      <c r="U31" t="s">
        <v>347</v>
      </c>
      <c r="V31" t="b">
        <v>1</v>
      </c>
      <c r="W31" t="b">
        <v>1</v>
      </c>
      <c r="X31" t="s">
        <v>385</v>
      </c>
    </row>
    <row r="32" spans="1:24" x14ac:dyDescent="0.2">
      <c r="A32" s="2">
        <v>340</v>
      </c>
      <c r="B32" s="2" t="s">
        <v>346</v>
      </c>
      <c r="C32" s="3">
        <v>2172000</v>
      </c>
      <c r="D32" s="3">
        <v>-1918000</v>
      </c>
      <c r="E32" s="3">
        <v>-829000</v>
      </c>
      <c r="F32" s="3">
        <f t="shared" si="0"/>
        <v>-2172000</v>
      </c>
      <c r="G32" s="4">
        <f t="shared" si="1"/>
        <v>1342600</v>
      </c>
      <c r="H32" s="4">
        <f t="shared" si="2"/>
        <v>580300</v>
      </c>
      <c r="I32" s="4">
        <f t="shared" si="3"/>
        <v>-249100</v>
      </c>
      <c r="J32" s="5">
        <f t="shared" si="4"/>
        <v>-0.11468692449355433</v>
      </c>
      <c r="K32" s="4">
        <v>13673300</v>
      </c>
      <c r="L32" s="6">
        <f t="shared" si="5"/>
        <v>-1.8217986879538954E-2</v>
      </c>
      <c r="M32" s="9">
        <v>496258.67372314999</v>
      </c>
      <c r="N32" s="7">
        <f>Tabelle1[[#This Row],[Einfache_Steuer_Einkommen]]*Tabelle1[[#This Row],[Delta StEink]]*Tabelle1[[#This Row],[Gemeinde Anlage]]</f>
        <v>-14465.334410793199</v>
      </c>
      <c r="O32" s="2">
        <v>3.3467660000000001</v>
      </c>
      <c r="P32" s="8">
        <f t="shared" si="6"/>
        <v>-8336.7941060000012</v>
      </c>
      <c r="Q32" s="32">
        <v>1.6</v>
      </c>
      <c r="R32" s="28">
        <f t="shared" si="7"/>
        <v>-13338.870569600003</v>
      </c>
      <c r="S32" s="10">
        <f>(Tabelle1[[#This Row],[Auswirkungen auf den Steuerbetrag]]-Tabelle1[[#This Row],[Delta Steuerbetrag4]])/Tabelle1[[#This Row],[Einfache_Steuer_Einkommen]]</f>
        <v>2.2699126500741445E-3</v>
      </c>
      <c r="T32">
        <v>340</v>
      </c>
      <c r="U32" t="s">
        <v>346</v>
      </c>
      <c r="V32" t="b">
        <v>1</v>
      </c>
      <c r="W32" t="b">
        <v>1</v>
      </c>
      <c r="X32" t="s">
        <v>385</v>
      </c>
    </row>
    <row r="33" spans="1:24" x14ac:dyDescent="0.2">
      <c r="A33" s="2">
        <v>341</v>
      </c>
      <c r="B33" s="2" t="s">
        <v>345</v>
      </c>
      <c r="C33" s="3">
        <v>1901000</v>
      </c>
      <c r="D33" s="3">
        <v>-1117000</v>
      </c>
      <c r="E33" s="3">
        <v>-720000</v>
      </c>
      <c r="F33" s="3">
        <f t="shared" si="0"/>
        <v>-1901000</v>
      </c>
      <c r="G33" s="4">
        <f t="shared" si="1"/>
        <v>781900</v>
      </c>
      <c r="H33" s="4">
        <f t="shared" si="2"/>
        <v>503999.99999999994</v>
      </c>
      <c r="I33" s="4">
        <f t="shared" si="3"/>
        <v>-615100</v>
      </c>
      <c r="J33" s="5">
        <f t="shared" si="4"/>
        <v>-0.32356654392425038</v>
      </c>
      <c r="K33" s="4">
        <v>15977500</v>
      </c>
      <c r="L33" s="6">
        <f t="shared" si="5"/>
        <v>-3.849788765451416E-2</v>
      </c>
      <c r="M33" s="9">
        <v>644582.30404794996</v>
      </c>
      <c r="N33" s="7">
        <f>Tabelle1[[#This Row],[Einfache_Steuer_Einkommen]]*Tabelle1[[#This Row],[Delta StEink]]*Tabelle1[[#This Row],[Gemeinde Anlage]]</f>
        <v>-39704.091400521385</v>
      </c>
      <c r="O33" s="2">
        <v>3.5650979999999999</v>
      </c>
      <c r="P33" s="8">
        <f t="shared" si="6"/>
        <v>-21928.917798000002</v>
      </c>
      <c r="Q33" s="32">
        <v>1.6</v>
      </c>
      <c r="R33" s="28">
        <f t="shared" si="7"/>
        <v>-35086.268476800004</v>
      </c>
      <c r="S33" s="10">
        <f>(Tabelle1[[#This Row],[Auswirkungen auf den Steuerbetrag]]-Tabelle1[[#This Row],[Delta Steuerbetrag4]])/Tabelle1[[#This Row],[Einfache_Steuer_Einkommen]]</f>
        <v>7.164054760302364E-3</v>
      </c>
      <c r="T33">
        <v>341</v>
      </c>
      <c r="U33" t="s">
        <v>345</v>
      </c>
      <c r="V33" t="b">
        <v>1</v>
      </c>
      <c r="W33" t="b">
        <v>1</v>
      </c>
      <c r="X33" t="s">
        <v>385</v>
      </c>
    </row>
    <row r="34" spans="1:24" x14ac:dyDescent="0.2">
      <c r="A34" s="2">
        <v>342</v>
      </c>
      <c r="B34" s="2" t="s">
        <v>344</v>
      </c>
      <c r="C34" s="3">
        <v>12024000</v>
      </c>
      <c r="D34" s="3">
        <v>-9615000</v>
      </c>
      <c r="E34" s="3">
        <v>-4319000</v>
      </c>
      <c r="F34" s="3">
        <f t="shared" si="0"/>
        <v>-12024000</v>
      </c>
      <c r="G34" s="4">
        <f t="shared" si="1"/>
        <v>6730500</v>
      </c>
      <c r="H34" s="4">
        <f t="shared" si="2"/>
        <v>3023300</v>
      </c>
      <c r="I34" s="4">
        <f t="shared" si="3"/>
        <v>-2270200</v>
      </c>
      <c r="J34" s="5">
        <f t="shared" si="4"/>
        <v>-0.18880572188955422</v>
      </c>
      <c r="K34" s="4">
        <v>93805900</v>
      </c>
      <c r="L34" s="6">
        <f t="shared" si="5"/>
        <v>-2.4201036395365323E-2</v>
      </c>
      <c r="M34" s="9">
        <v>3610107.2429840099</v>
      </c>
      <c r="N34" s="7">
        <f>Tabelle1[[#This Row],[Einfache_Steuer_Einkommen]]*Tabelle1[[#This Row],[Delta StEink]]*Tabelle1[[#This Row],[Gemeinde Anlage]]</f>
        <v>-155515.63946595782</v>
      </c>
      <c r="O34" s="2">
        <v>3.5127320000000002</v>
      </c>
      <c r="P34" s="8">
        <f t="shared" si="6"/>
        <v>-79746.041863999999</v>
      </c>
      <c r="Q34" s="32">
        <v>1.78</v>
      </c>
      <c r="R34" s="28">
        <f t="shared" si="7"/>
        <v>-141947.95451792001</v>
      </c>
      <c r="S34" s="10">
        <f>(Tabelle1[[#This Row],[Auswirkungen auf den Steuerbetrag]]-Tabelle1[[#This Row],[Delta Steuerbetrag4]])/Tabelle1[[#This Row],[Einfache_Steuer_Einkommen]]</f>
        <v>3.7582498343797567E-3</v>
      </c>
      <c r="T34">
        <v>342</v>
      </c>
      <c r="U34" t="s">
        <v>344</v>
      </c>
      <c r="V34" t="b">
        <v>1</v>
      </c>
      <c r="W34" t="b">
        <v>1</v>
      </c>
      <c r="X34" t="s">
        <v>385</v>
      </c>
    </row>
    <row r="35" spans="1:24" x14ac:dyDescent="0.2">
      <c r="A35" s="2">
        <v>344</v>
      </c>
      <c r="B35" s="2" t="s">
        <v>343</v>
      </c>
      <c r="C35" s="3">
        <v>2050000</v>
      </c>
      <c r="D35" s="3">
        <v>-2000000</v>
      </c>
      <c r="E35" s="3">
        <v>-817000</v>
      </c>
      <c r="F35" s="3">
        <f t="shared" si="0"/>
        <v>-2050000</v>
      </c>
      <c r="G35" s="4">
        <f t="shared" si="1"/>
        <v>1400000</v>
      </c>
      <c r="H35" s="4">
        <f t="shared" si="2"/>
        <v>571900</v>
      </c>
      <c r="I35" s="4">
        <f t="shared" si="3"/>
        <v>-78100</v>
      </c>
      <c r="J35" s="5">
        <f t="shared" si="4"/>
        <v>-3.8097560975609755E-2</v>
      </c>
      <c r="K35" s="4">
        <v>19121500</v>
      </c>
      <c r="L35" s="6">
        <f t="shared" si="5"/>
        <v>-4.0844076040059615E-3</v>
      </c>
      <c r="M35" s="9">
        <v>704273.09321964998</v>
      </c>
      <c r="N35" s="7">
        <f>Tabelle1[[#This Row],[Einfache_Steuer_Einkommen]]*Tabelle1[[#This Row],[Delta StEink]]*Tabelle1[[#This Row],[Gemeinde Anlage]]</f>
        <v>-5033.9421601754912</v>
      </c>
      <c r="O35" s="2">
        <v>3.3590789999999999</v>
      </c>
      <c r="P35" s="8">
        <f t="shared" si="6"/>
        <v>-2623.4406990000002</v>
      </c>
      <c r="Q35" s="32">
        <v>1.75</v>
      </c>
      <c r="R35" s="28">
        <f t="shared" si="7"/>
        <v>-4591.0212232500007</v>
      </c>
      <c r="S35" s="10">
        <f>(Tabelle1[[#This Row],[Auswirkungen auf den Steuerbetrag]]-Tabelle1[[#This Row],[Delta Steuerbetrag4]])/Tabelle1[[#This Row],[Einfache_Steuer_Einkommen]]</f>
        <v>6.289050954660729E-4</v>
      </c>
      <c r="T35">
        <v>344</v>
      </c>
      <c r="U35" t="s">
        <v>343</v>
      </c>
      <c r="V35" t="b">
        <v>1</v>
      </c>
      <c r="W35" t="b">
        <v>1</v>
      </c>
      <c r="X35" t="s">
        <v>385</v>
      </c>
    </row>
    <row r="36" spans="1:24" x14ac:dyDescent="0.2">
      <c r="A36" s="2">
        <v>345</v>
      </c>
      <c r="B36" s="2" t="s">
        <v>342</v>
      </c>
      <c r="C36" s="3">
        <v>5782000</v>
      </c>
      <c r="D36" s="3">
        <v>-3951000</v>
      </c>
      <c r="E36" s="3">
        <v>-2024000</v>
      </c>
      <c r="F36" s="3">
        <f t="shared" si="0"/>
        <v>-5782000</v>
      </c>
      <c r="G36" s="4">
        <f t="shared" si="1"/>
        <v>2765700</v>
      </c>
      <c r="H36" s="4">
        <f t="shared" si="2"/>
        <v>1416800</v>
      </c>
      <c r="I36" s="4">
        <f t="shared" si="3"/>
        <v>-1599500</v>
      </c>
      <c r="J36" s="5">
        <f t="shared" si="4"/>
        <v>-0.27663438256658596</v>
      </c>
      <c r="K36" s="4">
        <v>40380100</v>
      </c>
      <c r="L36" s="6">
        <f t="shared" si="5"/>
        <v>-3.9611095564399297E-2</v>
      </c>
      <c r="M36" s="9">
        <v>1534545.4779765999</v>
      </c>
      <c r="N36" s="7">
        <f>Tabelle1[[#This Row],[Einfache_Steuer_Einkommen]]*Tabelle1[[#This Row],[Delta StEink]]*Tabelle1[[#This Row],[Gemeinde Anlage]]</f>
        <v>-97256.044121676649</v>
      </c>
      <c r="O36" s="2">
        <v>3.4123230000000002</v>
      </c>
      <c r="P36" s="8">
        <f t="shared" si="6"/>
        <v>-54580.106385000006</v>
      </c>
      <c r="Q36" s="32">
        <v>1.6</v>
      </c>
      <c r="R36" s="28">
        <f t="shared" si="7"/>
        <v>-87328.170216000013</v>
      </c>
      <c r="S36" s="10">
        <f>(Tabelle1[[#This Row],[Auswirkungen auf den Steuerbetrag]]-Tabelle1[[#This Row],[Delta Steuerbetrag4]])/Tabelle1[[#This Row],[Einfache_Steuer_Einkommen]]</f>
        <v>6.4695859771892825E-3</v>
      </c>
      <c r="T36">
        <v>345</v>
      </c>
      <c r="U36" t="s">
        <v>342</v>
      </c>
      <c r="V36" t="b">
        <v>1</v>
      </c>
      <c r="W36" t="b">
        <v>1</v>
      </c>
      <c r="X36" t="s">
        <v>385</v>
      </c>
    </row>
    <row r="37" spans="1:24" x14ac:dyDescent="0.2">
      <c r="A37" s="2">
        <v>351</v>
      </c>
      <c r="B37" s="2" t="s">
        <v>341</v>
      </c>
      <c r="C37" s="3">
        <v>180381000</v>
      </c>
      <c r="D37" s="3">
        <v>-147644000</v>
      </c>
      <c r="E37" s="3">
        <v>-112629000</v>
      </c>
      <c r="F37" s="3">
        <f t="shared" si="0"/>
        <v>-180381000</v>
      </c>
      <c r="G37" s="4">
        <f t="shared" si="1"/>
        <v>103350800</v>
      </c>
      <c r="H37" s="4">
        <f t="shared" si="2"/>
        <v>78840300</v>
      </c>
      <c r="I37" s="4">
        <f t="shared" si="3"/>
        <v>1810100</v>
      </c>
      <c r="J37" s="5">
        <f t="shared" si="4"/>
        <v>1.0034870634933834E-2</v>
      </c>
      <c r="K37" s="4">
        <v>4756257000</v>
      </c>
      <c r="L37" s="6">
        <f t="shared" si="5"/>
        <v>3.8057237024828556E-4</v>
      </c>
      <c r="M37" s="9">
        <v>205535044.304355</v>
      </c>
      <c r="N37" s="7">
        <f>Tabelle1[[#This Row],[Einfache_Steuer_Einkommen]]*Tabelle1[[#This Row],[Delta StEink]]*Tabelle1[[#This Row],[Gemeinde Anlage]]</f>
        <v>120460.27682919195</v>
      </c>
      <c r="O37" s="2">
        <v>3.9195609999999999</v>
      </c>
      <c r="P37" s="8">
        <f t="shared" si="6"/>
        <v>70947.973660999996</v>
      </c>
      <c r="Q37" s="32">
        <v>1.54</v>
      </c>
      <c r="R37" s="28">
        <f t="shared" si="7"/>
        <v>109259.87943793999</v>
      </c>
      <c r="S37" s="10">
        <f>(Tabelle1[[#This Row],[Auswirkungen auf den Steuerbetrag]]-Tabelle1[[#This Row],[Delta Steuerbetrag4]])/Tabelle1[[#This Row],[Einfache_Steuer_Einkommen]]</f>
        <v>-5.4493857381646706E-5</v>
      </c>
      <c r="T37">
        <v>351</v>
      </c>
      <c r="U37" t="s">
        <v>341</v>
      </c>
      <c r="V37" t="b">
        <v>1</v>
      </c>
      <c r="W37" t="b">
        <v>1</v>
      </c>
      <c r="X37" t="s">
        <v>385</v>
      </c>
    </row>
    <row r="38" spans="1:24" x14ac:dyDescent="0.2">
      <c r="A38" s="2">
        <v>352</v>
      </c>
      <c r="B38" s="2" t="s">
        <v>340</v>
      </c>
      <c r="C38" s="3">
        <v>28518000</v>
      </c>
      <c r="D38" s="3">
        <v>-21396000</v>
      </c>
      <c r="E38" s="3">
        <v>-9068000</v>
      </c>
      <c r="F38" s="3">
        <f t="shared" si="0"/>
        <v>-28518000</v>
      </c>
      <c r="G38" s="4">
        <f t="shared" si="1"/>
        <v>14977199.999999998</v>
      </c>
      <c r="H38" s="4">
        <f t="shared" si="2"/>
        <v>6347600</v>
      </c>
      <c r="I38" s="4">
        <f t="shared" si="3"/>
        <v>-7193200.0000000019</v>
      </c>
      <c r="J38" s="5">
        <f t="shared" si="4"/>
        <v>-0.25223367697594506</v>
      </c>
      <c r="K38" s="4">
        <v>250806600</v>
      </c>
      <c r="L38" s="6">
        <f t="shared" si="5"/>
        <v>-2.8680265989810484E-2</v>
      </c>
      <c r="M38" s="9">
        <v>9965620.3143284097</v>
      </c>
      <c r="N38" s="7">
        <f>Tabelle1[[#This Row],[Einfache_Steuer_Einkommen]]*Tabelle1[[#This Row],[Delta StEink]]*Tabelle1[[#This Row],[Gemeinde Anlage]]</f>
        <v>-457306.62618943612</v>
      </c>
      <c r="O38" s="2">
        <v>3.8596900000000001</v>
      </c>
      <c r="P38" s="8">
        <f t="shared" si="6"/>
        <v>-277635.22108000005</v>
      </c>
      <c r="Q38" s="32">
        <v>1.6</v>
      </c>
      <c r="R38" s="28">
        <f t="shared" si="7"/>
        <v>-444216.35372800007</v>
      </c>
      <c r="S38" s="10">
        <f>(Tabelle1[[#This Row],[Auswirkungen auf den Steuerbetrag]]-Tabelle1[[#This Row],[Delta Steuerbetrag4]])/Tabelle1[[#This Row],[Einfache_Steuer_Einkommen]]</f>
        <v>1.313543166260816E-3</v>
      </c>
      <c r="T38">
        <v>352</v>
      </c>
      <c r="U38" t="s">
        <v>340</v>
      </c>
      <c r="V38" t="b">
        <v>1</v>
      </c>
      <c r="W38" t="b">
        <v>1</v>
      </c>
      <c r="X38" t="s">
        <v>385</v>
      </c>
    </row>
    <row r="39" spans="1:24" x14ac:dyDescent="0.2">
      <c r="A39" s="2">
        <v>353</v>
      </c>
      <c r="B39" s="2" t="s">
        <v>339</v>
      </c>
      <c r="C39" s="3">
        <v>21597000</v>
      </c>
      <c r="D39" s="3">
        <v>-17791000</v>
      </c>
      <c r="E39" s="3">
        <v>-7018000</v>
      </c>
      <c r="F39" s="3">
        <f t="shared" si="0"/>
        <v>-21597000</v>
      </c>
      <c r="G39" s="4">
        <f t="shared" si="1"/>
        <v>12453700</v>
      </c>
      <c r="H39" s="4">
        <f t="shared" si="2"/>
        <v>4912600</v>
      </c>
      <c r="I39" s="4">
        <f t="shared" si="3"/>
        <v>-4230700</v>
      </c>
      <c r="J39" s="5">
        <f t="shared" si="4"/>
        <v>-0.19589294809464278</v>
      </c>
      <c r="K39" s="4">
        <v>177377700</v>
      </c>
      <c r="L39" s="6">
        <f t="shared" si="5"/>
        <v>-2.3851363502852951E-2</v>
      </c>
      <c r="M39" s="9">
        <v>7048978.4502894999</v>
      </c>
      <c r="N39" s="7">
        <f>Tabelle1[[#This Row],[Einfache_Steuer_Einkommen]]*Tabelle1[[#This Row],[Delta StEink]]*Tabelle1[[#This Row],[Gemeinde Anlage]]</f>
        <v>-250510.3435390316</v>
      </c>
      <c r="O39" s="2">
        <v>3.8490139999999999</v>
      </c>
      <c r="P39" s="8">
        <f t="shared" si="6"/>
        <v>-162840.23529799999</v>
      </c>
      <c r="Q39" s="32">
        <v>1.49</v>
      </c>
      <c r="R39" s="28">
        <f t="shared" si="7"/>
        <v>-242631.95059401999</v>
      </c>
      <c r="S39" s="10">
        <f>(Tabelle1[[#This Row],[Auswirkungen auf den Steuerbetrag]]-Tabelle1[[#This Row],[Delta Steuerbetrag4]])/Tabelle1[[#This Row],[Einfache_Steuer_Einkommen]]</f>
        <v>1.1176644957239226E-3</v>
      </c>
      <c r="T39">
        <v>353</v>
      </c>
      <c r="U39" t="s">
        <v>338</v>
      </c>
      <c r="V39" t="b">
        <v>1</v>
      </c>
      <c r="W39" t="b">
        <v>0</v>
      </c>
      <c r="X39" t="s">
        <v>339</v>
      </c>
    </row>
    <row r="40" spans="1:24" x14ac:dyDescent="0.2">
      <c r="A40" s="2">
        <v>354</v>
      </c>
      <c r="B40" s="2" t="s">
        <v>337</v>
      </c>
      <c r="C40" s="3">
        <v>15459000</v>
      </c>
      <c r="D40" s="3">
        <v>-11215000</v>
      </c>
      <c r="E40" s="3">
        <v>-5076000</v>
      </c>
      <c r="F40" s="3">
        <f t="shared" si="0"/>
        <v>-15459000</v>
      </c>
      <c r="G40" s="4">
        <f t="shared" si="1"/>
        <v>7850499.9999999991</v>
      </c>
      <c r="H40" s="4">
        <f t="shared" si="2"/>
        <v>3553200</v>
      </c>
      <c r="I40" s="4">
        <f t="shared" si="3"/>
        <v>-4055300.0000000009</v>
      </c>
      <c r="J40" s="5">
        <f t="shared" si="4"/>
        <v>-0.26232615305000329</v>
      </c>
      <c r="K40" s="4">
        <v>136612500</v>
      </c>
      <c r="L40" s="6">
        <f t="shared" si="5"/>
        <v>-2.9684692103577645E-2</v>
      </c>
      <c r="M40" s="9">
        <v>5383811.7386020999</v>
      </c>
      <c r="N40" s="7">
        <f>Tabelle1[[#This Row],[Einfache_Steuer_Einkommen]]*Tabelle1[[#This Row],[Delta StEink]]*Tabelle1[[#This Row],[Gemeinde Anlage]]</f>
        <v>-255706.87008644865</v>
      </c>
      <c r="O40" s="2">
        <v>3.8236330000000001</v>
      </c>
      <c r="P40" s="8">
        <f t="shared" si="6"/>
        <v>-155059.78904900004</v>
      </c>
      <c r="Q40" s="32">
        <v>1.6</v>
      </c>
      <c r="R40" s="28">
        <f t="shared" si="7"/>
        <v>-248095.66247840007</v>
      </c>
      <c r="S40" s="10">
        <f>(Tabelle1[[#This Row],[Auswirkungen auf den Steuerbetrag]]-Tabelle1[[#This Row],[Delta Steuerbetrag4]])/Tabelle1[[#This Row],[Einfache_Steuer_Einkommen]]</f>
        <v>1.4137209801516595E-3</v>
      </c>
      <c r="T40">
        <v>354</v>
      </c>
      <c r="U40" t="s">
        <v>337</v>
      </c>
      <c r="V40" t="b">
        <v>1</v>
      </c>
      <c r="W40" t="b">
        <v>1</v>
      </c>
      <c r="X40" t="s">
        <v>385</v>
      </c>
    </row>
    <row r="41" spans="1:24" x14ac:dyDescent="0.2">
      <c r="A41" s="2">
        <v>355</v>
      </c>
      <c r="B41" s="2" t="s">
        <v>336</v>
      </c>
      <c r="C41" s="3">
        <v>103347000</v>
      </c>
      <c r="D41" s="3">
        <v>-79187000</v>
      </c>
      <c r="E41" s="3">
        <v>-42864000</v>
      </c>
      <c r="F41" s="3">
        <f t="shared" si="0"/>
        <v>-103347000</v>
      </c>
      <c r="G41" s="4">
        <f t="shared" si="1"/>
        <v>55430900</v>
      </c>
      <c r="H41" s="4">
        <f t="shared" si="2"/>
        <v>30004799.999999996</v>
      </c>
      <c r="I41" s="4">
        <f t="shared" si="3"/>
        <v>-17911300.000000004</v>
      </c>
      <c r="J41" s="5">
        <f t="shared" si="4"/>
        <v>-0.17331223934898937</v>
      </c>
      <c r="K41" s="4">
        <v>1432167600</v>
      </c>
      <c r="L41" s="6">
        <f t="shared" si="5"/>
        <v>-1.2506427320377869E-2</v>
      </c>
      <c r="M41" s="9">
        <v>57838448.166056402</v>
      </c>
      <c r="N41" s="7">
        <f>Tabelle1[[#This Row],[Einfache_Steuer_Einkommen]]*Tabelle1[[#This Row],[Delta StEink]]*Tabelle1[[#This Row],[Gemeinde Anlage]]</f>
        <v>-1077794.9989852183</v>
      </c>
      <c r="O41" s="2">
        <v>3.7834970000000001</v>
      </c>
      <c r="P41" s="8">
        <f t="shared" si="6"/>
        <v>-677673.4981610002</v>
      </c>
      <c r="Q41" s="32">
        <v>1.49</v>
      </c>
      <c r="R41" s="28">
        <f t="shared" si="7"/>
        <v>-1009733.5122598903</v>
      </c>
      <c r="S41" s="10">
        <f>(Tabelle1[[#This Row],[Auswirkungen auf den Steuerbetrag]]-Tabelle1[[#This Row],[Delta Steuerbetrag4]])/Tabelle1[[#This Row],[Einfache_Steuer_Einkommen]]</f>
        <v>1.1767516052630057E-3</v>
      </c>
      <c r="T41">
        <v>355</v>
      </c>
      <c r="U41" t="s">
        <v>336</v>
      </c>
      <c r="V41" t="b">
        <v>1</v>
      </c>
      <c r="W41" t="b">
        <v>1</v>
      </c>
      <c r="X41" t="s">
        <v>385</v>
      </c>
    </row>
    <row r="42" spans="1:24" x14ac:dyDescent="0.2">
      <c r="A42" s="2">
        <v>356</v>
      </c>
      <c r="B42" s="2" t="s">
        <v>335</v>
      </c>
      <c r="C42" s="3">
        <v>57738000</v>
      </c>
      <c r="D42" s="3">
        <v>-48615000</v>
      </c>
      <c r="E42" s="3">
        <v>-23365000</v>
      </c>
      <c r="F42" s="3">
        <f t="shared" si="0"/>
        <v>-57738000</v>
      </c>
      <c r="G42" s="4">
        <f t="shared" si="1"/>
        <v>34030500</v>
      </c>
      <c r="H42" s="4">
        <f t="shared" si="2"/>
        <v>16355499.999999998</v>
      </c>
      <c r="I42" s="4">
        <f t="shared" si="3"/>
        <v>-7352000.0000000019</v>
      </c>
      <c r="J42" s="5">
        <f t="shared" si="4"/>
        <v>-0.12733381828258689</v>
      </c>
      <c r="K42" s="4">
        <v>659029700</v>
      </c>
      <c r="L42" s="6">
        <f t="shared" si="5"/>
        <v>-1.1155794647798123E-2</v>
      </c>
      <c r="M42" s="9">
        <v>28089229.917006299</v>
      </c>
      <c r="N42" s="7">
        <f>Tabelle1[[#This Row],[Einfache_Steuer_Einkommen]]*Tabelle1[[#This Row],[Delta StEink]]*Tabelle1[[#This Row],[Gemeinde Anlage]]</f>
        <v>-376029.21692269167</v>
      </c>
      <c r="O42" s="2">
        <v>4.0639510000000003</v>
      </c>
      <c r="P42" s="8">
        <f t="shared" si="6"/>
        <v>-298781.67752000014</v>
      </c>
      <c r="Q42" s="32">
        <v>1.2</v>
      </c>
      <c r="R42" s="28">
        <f t="shared" si="7"/>
        <v>-358538.01302400016</v>
      </c>
      <c r="S42" s="10">
        <f>(Tabelle1[[#This Row],[Auswirkungen auf den Steuerbetrag]]-Tabelle1[[#This Row],[Delta Steuerbetrag4]])/Tabelle1[[#This Row],[Einfache_Steuer_Einkommen]]</f>
        <v>6.2270143931933387E-4</v>
      </c>
      <c r="T42">
        <v>356</v>
      </c>
      <c r="U42" t="s">
        <v>334</v>
      </c>
      <c r="V42" t="b">
        <v>1</v>
      </c>
      <c r="W42" t="b">
        <v>0</v>
      </c>
      <c r="X42" t="s">
        <v>335</v>
      </c>
    </row>
    <row r="43" spans="1:24" x14ac:dyDescent="0.2">
      <c r="A43" s="2">
        <v>357</v>
      </c>
      <c r="B43" s="2" t="s">
        <v>333</v>
      </c>
      <c r="C43" s="3">
        <v>1904000</v>
      </c>
      <c r="D43" s="3">
        <v>-2094000</v>
      </c>
      <c r="E43" s="3">
        <v>-664000</v>
      </c>
      <c r="F43" s="3">
        <f t="shared" si="0"/>
        <v>-1904000</v>
      </c>
      <c r="G43" s="4">
        <f t="shared" si="1"/>
        <v>1465800</v>
      </c>
      <c r="H43" s="4">
        <f t="shared" si="2"/>
        <v>464799.99999999994</v>
      </c>
      <c r="I43" s="4">
        <f t="shared" si="3"/>
        <v>26599.999999999942</v>
      </c>
      <c r="J43" s="5">
        <f t="shared" si="4"/>
        <v>1.3970588235294087E-2</v>
      </c>
      <c r="K43" s="4">
        <v>21948700</v>
      </c>
      <c r="L43" s="6">
        <f t="shared" si="5"/>
        <v>1.2119168789039871E-3</v>
      </c>
      <c r="M43" s="9">
        <v>836133.13831099996</v>
      </c>
      <c r="N43" s="7">
        <f>Tabelle1[[#This Row],[Einfache_Steuer_Einkommen]]*Tabelle1[[#This Row],[Delta StEink]]*Tabelle1[[#This Row],[Gemeinde Anlage]]</f>
        <v>1773.3167608276101</v>
      </c>
      <c r="O43" s="2">
        <v>3.2996889999999999</v>
      </c>
      <c r="P43" s="8">
        <f t="shared" si="6"/>
        <v>877.71727399999804</v>
      </c>
      <c r="Q43" s="32">
        <v>1.75</v>
      </c>
      <c r="R43" s="28">
        <f t="shared" si="7"/>
        <v>1536.0052294999966</v>
      </c>
      <c r="S43" s="10">
        <f>(Tabelle1[[#This Row],[Auswirkungen auf den Steuerbetrag]]-Tabelle1[[#This Row],[Delta Steuerbetrag4]])/Tabelle1[[#This Row],[Einfache_Steuer_Einkommen]]</f>
        <v>-2.8382026791449257E-4</v>
      </c>
      <c r="T43">
        <v>357</v>
      </c>
      <c r="U43" t="s">
        <v>333</v>
      </c>
      <c r="V43" t="b">
        <v>1</v>
      </c>
      <c r="W43" t="b">
        <v>1</v>
      </c>
      <c r="X43" t="s">
        <v>385</v>
      </c>
    </row>
    <row r="44" spans="1:24" x14ac:dyDescent="0.2">
      <c r="A44" s="2">
        <v>358</v>
      </c>
      <c r="B44" s="2" t="s">
        <v>332</v>
      </c>
      <c r="C44" s="3">
        <v>12124000</v>
      </c>
      <c r="D44" s="3">
        <v>-8761000</v>
      </c>
      <c r="E44" s="3">
        <v>-4535000</v>
      </c>
      <c r="F44" s="3">
        <f t="shared" si="0"/>
        <v>-12124000</v>
      </c>
      <c r="G44" s="4">
        <f t="shared" si="1"/>
        <v>6132700</v>
      </c>
      <c r="H44" s="4">
        <f t="shared" si="2"/>
        <v>3174500</v>
      </c>
      <c r="I44" s="4">
        <f t="shared" si="3"/>
        <v>-2816800</v>
      </c>
      <c r="J44" s="5">
        <f t="shared" si="4"/>
        <v>-0.23233256351039261</v>
      </c>
      <c r="K44" s="4">
        <v>124797900</v>
      </c>
      <c r="L44" s="6">
        <f t="shared" si="5"/>
        <v>-2.2570892619186701E-2</v>
      </c>
      <c r="M44" s="9">
        <v>5052459.0941797597</v>
      </c>
      <c r="N44" s="7">
        <f>Tabelle1[[#This Row],[Einfache_Steuer_Einkommen]]*Tabelle1[[#This Row],[Delta StEink]]*Tabelle1[[#This Row],[Gemeinde Anlage]]</f>
        <v>-171057.767516347</v>
      </c>
      <c r="O44" s="2">
        <v>3.8224960000000001</v>
      </c>
      <c r="P44" s="8">
        <f t="shared" si="6"/>
        <v>-107672.06732799999</v>
      </c>
      <c r="Q44" s="32">
        <v>1.5</v>
      </c>
      <c r="R44" s="28">
        <f t="shared" si="7"/>
        <v>-161508.10099199999</v>
      </c>
      <c r="S44" s="10">
        <f>(Tabelle1[[#This Row],[Auswirkungen auf den Steuerbetrag]]-Tabelle1[[#This Row],[Delta Steuerbetrag4]])/Tabelle1[[#This Row],[Einfache_Steuer_Einkommen]]</f>
        <v>1.8901026898659817E-3</v>
      </c>
      <c r="T44">
        <v>358</v>
      </c>
      <c r="U44" t="s">
        <v>332</v>
      </c>
      <c r="V44" t="b">
        <v>1</v>
      </c>
      <c r="W44" t="b">
        <v>1</v>
      </c>
      <c r="X44" t="s">
        <v>385</v>
      </c>
    </row>
    <row r="45" spans="1:24" x14ac:dyDescent="0.2">
      <c r="A45" s="2">
        <v>359</v>
      </c>
      <c r="B45" s="2" t="s">
        <v>331</v>
      </c>
      <c r="C45" s="3">
        <v>23562000</v>
      </c>
      <c r="D45" s="3">
        <v>-21307000</v>
      </c>
      <c r="E45" s="3">
        <v>-8469000</v>
      </c>
      <c r="F45" s="3">
        <f t="shared" si="0"/>
        <v>-23562000</v>
      </c>
      <c r="G45" s="4">
        <f t="shared" si="1"/>
        <v>14914899.999999998</v>
      </c>
      <c r="H45" s="4">
        <f t="shared" si="2"/>
        <v>5928300</v>
      </c>
      <c r="I45" s="4">
        <f t="shared" si="3"/>
        <v>-2718800.0000000019</v>
      </c>
      <c r="J45" s="5">
        <f t="shared" si="4"/>
        <v>-0.11538918597742136</v>
      </c>
      <c r="K45" s="4">
        <v>195717300</v>
      </c>
      <c r="L45" s="6">
        <f t="shared" si="5"/>
        <v>-1.3891464883278085E-2</v>
      </c>
      <c r="M45" s="9">
        <v>7625098.3847936001</v>
      </c>
      <c r="N45" s="7">
        <f>Tabelle1[[#This Row],[Einfache_Steuer_Einkommen]]*Tabelle1[[#This Row],[Delta StEink]]*Tabelle1[[#This Row],[Gemeinde Anlage]]</f>
        <v>-173715.0097679972</v>
      </c>
      <c r="O45" s="2">
        <v>3.6748180000000001</v>
      </c>
      <c r="P45" s="8">
        <f t="shared" si="6"/>
        <v>-99910.951784000077</v>
      </c>
      <c r="Q45" s="32">
        <v>1.64</v>
      </c>
      <c r="R45" s="28">
        <f t="shared" si="7"/>
        <v>-163853.96092576013</v>
      </c>
      <c r="S45" s="10">
        <f>(Tabelle1[[#This Row],[Auswirkungen auf den Steuerbetrag]]-Tabelle1[[#This Row],[Delta Steuerbetrag4]])/Tabelle1[[#This Row],[Einfache_Steuer_Einkommen]]</f>
        <v>1.2932356206580267E-3</v>
      </c>
      <c r="T45">
        <v>359</v>
      </c>
      <c r="U45" t="s">
        <v>331</v>
      </c>
      <c r="V45" t="b">
        <v>1</v>
      </c>
      <c r="W45" t="b">
        <v>1</v>
      </c>
      <c r="X45" t="s">
        <v>385</v>
      </c>
    </row>
    <row r="46" spans="1:24" x14ac:dyDescent="0.2">
      <c r="A46" s="2">
        <v>360</v>
      </c>
      <c r="B46" s="2" t="s">
        <v>330</v>
      </c>
      <c r="C46" s="3">
        <v>37580000</v>
      </c>
      <c r="D46" s="3">
        <v>-32105000</v>
      </c>
      <c r="E46" s="3">
        <v>-13220000</v>
      </c>
      <c r="F46" s="3">
        <f t="shared" si="0"/>
        <v>-37580000</v>
      </c>
      <c r="G46" s="4">
        <f t="shared" si="1"/>
        <v>22473500</v>
      </c>
      <c r="H46" s="4">
        <f t="shared" si="2"/>
        <v>9254000</v>
      </c>
      <c r="I46" s="4">
        <f t="shared" si="3"/>
        <v>-5852500</v>
      </c>
      <c r="J46" s="5">
        <f t="shared" si="4"/>
        <v>-0.15573443320915381</v>
      </c>
      <c r="K46" s="4">
        <v>347016600</v>
      </c>
      <c r="L46" s="6">
        <f t="shared" si="5"/>
        <v>-1.6865187429073999E-2</v>
      </c>
      <c r="M46" s="9">
        <v>13659530.7665271</v>
      </c>
      <c r="N46" s="7">
        <f>Tabelle1[[#This Row],[Einfache_Steuer_Einkommen]]*Tabelle1[[#This Row],[Delta StEink]]*Tabelle1[[#This Row],[Gemeinde Anlage]]</f>
        <v>-354770.64171885088</v>
      </c>
      <c r="O46" s="2">
        <v>3.7868499999999998</v>
      </c>
      <c r="P46" s="8">
        <f t="shared" si="6"/>
        <v>-221625.39624999999</v>
      </c>
      <c r="Q46" s="32">
        <v>1.54</v>
      </c>
      <c r="R46" s="28">
        <f t="shared" si="7"/>
        <v>-341303.11022500001</v>
      </c>
      <c r="S46" s="10">
        <f>(Tabelle1[[#This Row],[Auswirkungen auf den Steuerbetrag]]-Tabelle1[[#This Row],[Delta Steuerbetrag4]])/Tabelle1[[#This Row],[Einfache_Steuer_Einkommen]]</f>
        <v>9.8594393351001991E-4</v>
      </c>
      <c r="T46">
        <v>360</v>
      </c>
      <c r="U46" t="s">
        <v>329</v>
      </c>
      <c r="V46" t="b">
        <v>1</v>
      </c>
      <c r="W46" t="b">
        <v>0</v>
      </c>
      <c r="X46" t="s">
        <v>330</v>
      </c>
    </row>
    <row r="47" spans="1:24" x14ac:dyDescent="0.2">
      <c r="A47" s="2">
        <v>361</v>
      </c>
      <c r="B47" s="2" t="s">
        <v>328</v>
      </c>
      <c r="C47" s="3">
        <v>25872000</v>
      </c>
      <c r="D47" s="3">
        <v>-18735000</v>
      </c>
      <c r="E47" s="3">
        <v>-10265000</v>
      </c>
      <c r="F47" s="3">
        <f t="shared" si="0"/>
        <v>-25872000</v>
      </c>
      <c r="G47" s="4">
        <f t="shared" si="1"/>
        <v>13114500</v>
      </c>
      <c r="H47" s="4">
        <f t="shared" si="2"/>
        <v>7185500</v>
      </c>
      <c r="I47" s="4">
        <f t="shared" si="3"/>
        <v>-5572000</v>
      </c>
      <c r="J47" s="5">
        <f t="shared" si="4"/>
        <v>-0.21536796536796537</v>
      </c>
      <c r="K47" s="4">
        <v>359549100</v>
      </c>
      <c r="L47" s="6">
        <f t="shared" si="5"/>
        <v>-1.5497188005754985E-2</v>
      </c>
      <c r="M47" s="9">
        <v>14405147.332930701</v>
      </c>
      <c r="N47" s="7">
        <f>Tabelle1[[#This Row],[Einfache_Steuer_Einkommen]]*Tabelle1[[#This Row],[Delta StEink]]*Tabelle1[[#This Row],[Gemeinde Anlage]]</f>
        <v>-312534.98705663788</v>
      </c>
      <c r="O47" s="2">
        <v>3.836808</v>
      </c>
      <c r="P47" s="8">
        <f t="shared" si="6"/>
        <v>-213786.94175999999</v>
      </c>
      <c r="Q47" s="32">
        <v>1.4</v>
      </c>
      <c r="R47" s="28">
        <f t="shared" si="7"/>
        <v>-299301.71846399998</v>
      </c>
      <c r="S47" s="10">
        <f>(Tabelle1[[#This Row],[Auswirkungen auf den Steuerbetrag]]-Tabelle1[[#This Row],[Delta Steuerbetrag4]])/Tabelle1[[#This Row],[Einfache_Steuer_Einkommen]]</f>
        <v>9.1864861127703723E-4</v>
      </c>
      <c r="T47">
        <v>361</v>
      </c>
      <c r="U47" t="s">
        <v>328</v>
      </c>
      <c r="V47" t="b">
        <v>1</v>
      </c>
      <c r="W47" t="b">
        <v>1</v>
      </c>
      <c r="X47" t="s">
        <v>385</v>
      </c>
    </row>
    <row r="48" spans="1:24" x14ac:dyDescent="0.2">
      <c r="A48" s="2">
        <v>362</v>
      </c>
      <c r="B48" s="2" t="s">
        <v>327</v>
      </c>
      <c r="C48" s="3">
        <v>26939000</v>
      </c>
      <c r="D48" s="3">
        <v>-16987000</v>
      </c>
      <c r="E48" s="3">
        <v>-11316000</v>
      </c>
      <c r="F48" s="3">
        <f t="shared" si="0"/>
        <v>-26939000</v>
      </c>
      <c r="G48" s="4">
        <f t="shared" si="1"/>
        <v>11890900</v>
      </c>
      <c r="H48" s="4">
        <f t="shared" si="2"/>
        <v>7921199.9999999991</v>
      </c>
      <c r="I48" s="4">
        <f t="shared" si="3"/>
        <v>-7126900.0000000009</v>
      </c>
      <c r="J48" s="5">
        <f t="shared" si="4"/>
        <v>-0.26455696202531648</v>
      </c>
      <c r="K48" s="4">
        <v>388340000</v>
      </c>
      <c r="L48" s="6">
        <f t="shared" si="5"/>
        <v>-1.835221712931967E-2</v>
      </c>
      <c r="M48" s="9">
        <v>16189044.072110901</v>
      </c>
      <c r="N48" s="7">
        <f>Tabelle1[[#This Row],[Einfache_Steuer_Einkommen]]*Tabelle1[[#This Row],[Delta StEink]]*Tabelle1[[#This Row],[Gemeinde Anlage]]</f>
        <v>-398120.50158285641</v>
      </c>
      <c r="O48" s="2">
        <v>3.8833220000000002</v>
      </c>
      <c r="P48" s="8">
        <f t="shared" si="6"/>
        <v>-276760.47561800003</v>
      </c>
      <c r="Q48" s="32">
        <v>1.34</v>
      </c>
      <c r="R48" s="28">
        <f t="shared" si="7"/>
        <v>-370859.03732812003</v>
      </c>
      <c r="S48" s="10">
        <f>(Tabelle1[[#This Row],[Auswirkungen auf den Steuerbetrag]]-Tabelle1[[#This Row],[Delta Steuerbetrag4]])/Tabelle1[[#This Row],[Einfache_Steuer_Einkommen]]</f>
        <v>1.683945273933752E-3</v>
      </c>
      <c r="T48">
        <v>362</v>
      </c>
      <c r="U48" t="s">
        <v>327</v>
      </c>
      <c r="V48" t="b">
        <v>1</v>
      </c>
      <c r="W48" t="b">
        <v>1</v>
      </c>
      <c r="X48" t="s">
        <v>385</v>
      </c>
    </row>
    <row r="49" spans="1:24" x14ac:dyDescent="0.2">
      <c r="A49" s="2">
        <v>363</v>
      </c>
      <c r="B49" s="2" t="s">
        <v>326</v>
      </c>
      <c r="C49" s="3">
        <v>28180000</v>
      </c>
      <c r="D49" s="3">
        <v>-16045000</v>
      </c>
      <c r="E49" s="3">
        <v>-13492000</v>
      </c>
      <c r="F49" s="3">
        <f t="shared" si="0"/>
        <v>-28180000</v>
      </c>
      <c r="G49" s="4">
        <f t="shared" si="1"/>
        <v>11231500</v>
      </c>
      <c r="H49" s="4">
        <f t="shared" si="2"/>
        <v>9444400</v>
      </c>
      <c r="I49" s="4">
        <f t="shared" si="3"/>
        <v>-7504100</v>
      </c>
      <c r="J49" s="5">
        <f t="shared" si="4"/>
        <v>-0.26629169623846699</v>
      </c>
      <c r="K49" s="4">
        <v>494932100</v>
      </c>
      <c r="L49" s="6">
        <f t="shared" si="5"/>
        <v>-1.516187776060595E-2</v>
      </c>
      <c r="M49" s="9">
        <v>19813809.5711377</v>
      </c>
      <c r="N49" s="7">
        <f>Tabelle1[[#This Row],[Einfache_Steuer_Einkommen]]*Tabelle1[[#This Row],[Delta StEink]]*Tabelle1[[#This Row],[Gemeinde Anlage]]</f>
        <v>-507700.60418527864</v>
      </c>
      <c r="O49" s="2">
        <v>3.7788279999999999</v>
      </c>
      <c r="P49" s="8">
        <f t="shared" si="6"/>
        <v>-283567.03194800002</v>
      </c>
      <c r="Q49" s="32">
        <v>1.69</v>
      </c>
      <c r="R49" s="28">
        <f t="shared" si="7"/>
        <v>-479228.28399212001</v>
      </c>
      <c r="S49" s="10">
        <f>(Tabelle1[[#This Row],[Auswirkungen auf den Steuerbetrag]]-Tabelle1[[#This Row],[Delta Steuerbetrag4]])/Tabelle1[[#This Row],[Einfache_Steuer_Einkommen]]</f>
        <v>1.4369937336348271E-3</v>
      </c>
      <c r="T49">
        <v>363</v>
      </c>
      <c r="U49" t="s">
        <v>326</v>
      </c>
      <c r="V49" t="b">
        <v>1</v>
      </c>
      <c r="W49" t="b">
        <v>1</v>
      </c>
      <c r="X49" t="s">
        <v>385</v>
      </c>
    </row>
    <row r="50" spans="1:24" x14ac:dyDescent="0.2">
      <c r="A50" s="2">
        <v>371</v>
      </c>
      <c r="B50" s="2" t="s">
        <v>325</v>
      </c>
      <c r="C50" s="3">
        <v>74388000</v>
      </c>
      <c r="D50" s="3">
        <v>-51223000</v>
      </c>
      <c r="E50" s="3">
        <v>-39110000</v>
      </c>
      <c r="F50" s="3">
        <f t="shared" si="0"/>
        <v>-74388000</v>
      </c>
      <c r="G50" s="4">
        <f t="shared" si="1"/>
        <v>35856100</v>
      </c>
      <c r="H50" s="4">
        <f t="shared" si="2"/>
        <v>27377000</v>
      </c>
      <c r="I50" s="4">
        <f t="shared" si="3"/>
        <v>-11154900</v>
      </c>
      <c r="J50" s="5">
        <f t="shared" si="4"/>
        <v>-0.14995563800613002</v>
      </c>
      <c r="K50" s="4">
        <v>1401356100</v>
      </c>
      <c r="L50" s="6">
        <f t="shared" si="5"/>
        <v>-7.9600752442580448E-3</v>
      </c>
      <c r="M50" s="9">
        <v>56819772.224909998</v>
      </c>
      <c r="N50" s="7">
        <f>Tabelle1[[#This Row],[Einfache_Steuer_Einkommen]]*Tabelle1[[#This Row],[Delta StEink]]*Tabelle1[[#This Row],[Gemeinde Anlage]]</f>
        <v>-737232.14950317563</v>
      </c>
      <c r="O50" s="2">
        <v>3.689721</v>
      </c>
      <c r="P50" s="8">
        <f t="shared" si="6"/>
        <v>-411584.687829</v>
      </c>
      <c r="Q50" s="32">
        <v>1.63</v>
      </c>
      <c r="R50" s="28">
        <f t="shared" si="7"/>
        <v>-670883.04116127</v>
      </c>
      <c r="S50" s="10">
        <f>(Tabelle1[[#This Row],[Auswirkungen auf den Steuerbetrag]]-Tabelle1[[#This Row],[Delta Steuerbetrag4]])/Tabelle1[[#This Row],[Einfache_Steuer_Einkommen]]</f>
        <v>1.1677116212165655E-3</v>
      </c>
      <c r="T50">
        <v>371</v>
      </c>
      <c r="U50" t="s">
        <v>324</v>
      </c>
      <c r="V50" t="b">
        <v>1</v>
      </c>
      <c r="W50" t="b">
        <v>0</v>
      </c>
      <c r="X50" t="s">
        <v>325</v>
      </c>
    </row>
    <row r="51" spans="1:24" x14ac:dyDescent="0.2">
      <c r="A51" s="2">
        <v>372</v>
      </c>
      <c r="B51" s="2" t="s">
        <v>323</v>
      </c>
      <c r="C51" s="3">
        <v>16485000</v>
      </c>
      <c r="D51" s="3">
        <v>-12573000</v>
      </c>
      <c r="E51" s="3">
        <v>-5278000</v>
      </c>
      <c r="F51" s="3">
        <f t="shared" si="0"/>
        <v>-16485000</v>
      </c>
      <c r="G51" s="4">
        <f t="shared" si="1"/>
        <v>8801100</v>
      </c>
      <c r="H51" s="4">
        <f t="shared" si="2"/>
        <v>3694599.9999999995</v>
      </c>
      <c r="I51" s="4">
        <f t="shared" si="3"/>
        <v>-3989300.0000000005</v>
      </c>
      <c r="J51" s="5">
        <f t="shared" si="4"/>
        <v>-0.24199575371549897</v>
      </c>
      <c r="K51" s="4">
        <v>108107500</v>
      </c>
      <c r="L51" s="6">
        <f t="shared" si="5"/>
        <v>-3.6901232569433208E-2</v>
      </c>
      <c r="M51" s="9">
        <v>4401698.0584866498</v>
      </c>
      <c r="N51" s="7">
        <f>Tabelle1[[#This Row],[Einfache_Steuer_Einkommen]]*Tabelle1[[#This Row],[Delta StEink]]*Tabelle1[[#This Row],[Gemeinde Anlage]]</f>
        <v>-246890.68731009049</v>
      </c>
      <c r="O51" s="2">
        <v>3.8343500000000001</v>
      </c>
      <c r="P51" s="8">
        <f t="shared" si="6"/>
        <v>-152963.72455000001</v>
      </c>
      <c r="Q51" s="32">
        <v>1.52</v>
      </c>
      <c r="R51" s="28">
        <f t="shared" si="7"/>
        <v>-232504.86131600002</v>
      </c>
      <c r="S51" s="10">
        <f>(Tabelle1[[#This Row],[Auswirkungen auf den Steuerbetrag]]-Tabelle1[[#This Row],[Delta Steuerbetrag4]])/Tabelle1[[#This Row],[Einfache_Steuer_Einkommen]]</f>
        <v>3.2682446189951672E-3</v>
      </c>
      <c r="T51">
        <v>372</v>
      </c>
      <c r="U51" t="s">
        <v>322</v>
      </c>
      <c r="V51" t="b">
        <v>1</v>
      </c>
      <c r="W51" t="b">
        <v>0</v>
      </c>
      <c r="X51" t="s">
        <v>323</v>
      </c>
    </row>
    <row r="52" spans="1:24" x14ac:dyDescent="0.2">
      <c r="A52" s="2">
        <v>381</v>
      </c>
      <c r="B52" s="2" t="s">
        <v>321</v>
      </c>
      <c r="C52" s="3">
        <v>5976000</v>
      </c>
      <c r="D52" s="3">
        <v>-6243000</v>
      </c>
      <c r="E52" s="3">
        <v>-2588000</v>
      </c>
      <c r="F52" s="3">
        <f t="shared" si="0"/>
        <v>-5976000</v>
      </c>
      <c r="G52" s="4">
        <f t="shared" si="1"/>
        <v>4370100</v>
      </c>
      <c r="H52" s="4">
        <f t="shared" si="2"/>
        <v>1811600</v>
      </c>
      <c r="I52" s="4">
        <f t="shared" si="3"/>
        <v>205700</v>
      </c>
      <c r="J52" s="5">
        <f t="shared" si="4"/>
        <v>3.4421017402945113E-2</v>
      </c>
      <c r="K52" s="4">
        <v>49928700</v>
      </c>
      <c r="L52" s="6">
        <f t="shared" si="5"/>
        <v>4.1198749416668165E-3</v>
      </c>
      <c r="M52" s="9">
        <v>1926055.68463355</v>
      </c>
      <c r="N52" s="7">
        <f>Tabelle1[[#This Row],[Einfache_Steuer_Einkommen]]*Tabelle1[[#This Row],[Delta StEink]]*Tabelle1[[#This Row],[Gemeinde Anlage]]</f>
        <v>13886.439964909203</v>
      </c>
      <c r="O52" s="2">
        <v>3.41886</v>
      </c>
      <c r="P52" s="8">
        <f t="shared" si="6"/>
        <v>7032.5950199999997</v>
      </c>
      <c r="Q52" s="32">
        <v>1.75</v>
      </c>
      <c r="R52" s="28">
        <f t="shared" si="7"/>
        <v>12307.041284999999</v>
      </c>
      <c r="S52" s="10">
        <f>(Tabelle1[[#This Row],[Auswirkungen auf den Steuerbetrag]]-Tabelle1[[#This Row],[Delta Steuerbetrag4]])/Tabelle1[[#This Row],[Einfache_Steuer_Einkommen]]</f>
        <v>-8.2001714307117701E-4</v>
      </c>
      <c r="T52">
        <v>381</v>
      </c>
      <c r="U52" t="s">
        <v>321</v>
      </c>
      <c r="V52" t="b">
        <v>1</v>
      </c>
      <c r="W52" t="b">
        <v>1</v>
      </c>
      <c r="X52" t="s">
        <v>385</v>
      </c>
    </row>
    <row r="53" spans="1:24" x14ac:dyDescent="0.2">
      <c r="A53" s="2">
        <v>382</v>
      </c>
      <c r="B53" s="2" t="s">
        <v>320</v>
      </c>
      <c r="C53" s="3">
        <v>3400000</v>
      </c>
      <c r="D53" s="3">
        <v>-2642000</v>
      </c>
      <c r="E53" s="3">
        <v>-1216000</v>
      </c>
      <c r="F53" s="3">
        <f t="shared" si="0"/>
        <v>-3400000</v>
      </c>
      <c r="G53" s="4">
        <f t="shared" si="1"/>
        <v>1849399.9999999998</v>
      </c>
      <c r="H53" s="4">
        <f t="shared" si="2"/>
        <v>851200</v>
      </c>
      <c r="I53" s="4">
        <f t="shared" si="3"/>
        <v>-699400.00000000023</v>
      </c>
      <c r="J53" s="5">
        <f t="shared" si="4"/>
        <v>-0.20570588235294124</v>
      </c>
      <c r="K53" s="4">
        <v>26410700</v>
      </c>
      <c r="L53" s="6">
        <f t="shared" si="5"/>
        <v>-2.6481691132760596E-2</v>
      </c>
      <c r="M53" s="9">
        <v>1015683.0905839</v>
      </c>
      <c r="N53" s="7">
        <f>Tabelle1[[#This Row],[Einfache_Steuer_Einkommen]]*Tabelle1[[#This Row],[Delta StEink]]*Tabelle1[[#This Row],[Gemeinde Anlage]]</f>
        <v>-36310.95795637423</v>
      </c>
      <c r="O53" s="2">
        <v>3.6188410000000002</v>
      </c>
      <c r="P53" s="8">
        <f t="shared" si="6"/>
        <v>-25310.173954000013</v>
      </c>
      <c r="Q53" s="32">
        <v>1.35</v>
      </c>
      <c r="R53" s="28">
        <f t="shared" si="7"/>
        <v>-34168.734837900018</v>
      </c>
      <c r="S53" s="10">
        <f>(Tabelle1[[#This Row],[Auswirkungen auf den Steuerbetrag]]-Tabelle1[[#This Row],[Delta Steuerbetrag4]])/Tabelle1[[#This Row],[Einfache_Steuer_Einkommen]]</f>
        <v>2.109145203197862E-3</v>
      </c>
      <c r="T53">
        <v>382</v>
      </c>
      <c r="U53" t="s">
        <v>320</v>
      </c>
      <c r="V53" t="b">
        <v>1</v>
      </c>
      <c r="W53" t="b">
        <v>1</v>
      </c>
      <c r="X53" t="s">
        <v>385</v>
      </c>
    </row>
    <row r="54" spans="1:24" x14ac:dyDescent="0.2">
      <c r="A54" s="2">
        <v>383</v>
      </c>
      <c r="B54" s="2" t="s">
        <v>319</v>
      </c>
      <c r="C54" s="3">
        <v>11248000</v>
      </c>
      <c r="D54" s="3">
        <v>-8400000</v>
      </c>
      <c r="E54" s="3">
        <v>-5165000</v>
      </c>
      <c r="F54" s="3">
        <f t="shared" si="0"/>
        <v>-11248000</v>
      </c>
      <c r="G54" s="4">
        <f t="shared" si="1"/>
        <v>5880000</v>
      </c>
      <c r="H54" s="4">
        <f t="shared" si="2"/>
        <v>3615500</v>
      </c>
      <c r="I54" s="4">
        <f t="shared" si="3"/>
        <v>-1752500</v>
      </c>
      <c r="J54" s="5">
        <f t="shared" si="4"/>
        <v>-0.15580547652916074</v>
      </c>
      <c r="K54" s="4">
        <v>105174800</v>
      </c>
      <c r="L54" s="6">
        <f t="shared" si="5"/>
        <v>-1.6662736701186977E-2</v>
      </c>
      <c r="M54" s="9">
        <v>4146607.1828312501</v>
      </c>
      <c r="N54" s="7">
        <f>Tabelle1[[#This Row],[Einfache_Steuer_Einkommen]]*Tabelle1[[#This Row],[Delta StEink]]*Tabelle1[[#This Row],[Gemeinde Anlage]]</f>
        <v>-113313.8708528592</v>
      </c>
      <c r="O54" s="2">
        <v>3.5871209999999998</v>
      </c>
      <c r="P54" s="8">
        <f t="shared" si="6"/>
        <v>-62864.295524999994</v>
      </c>
      <c r="Q54" s="32">
        <v>1.64</v>
      </c>
      <c r="R54" s="28">
        <f t="shared" si="7"/>
        <v>-103097.44466099999</v>
      </c>
      <c r="S54" s="10">
        <f>(Tabelle1[[#This Row],[Auswirkungen auf den Steuerbetrag]]-Tabelle1[[#This Row],[Delta Steuerbetrag4]])/Tabelle1[[#This Row],[Einfache_Steuer_Einkommen]]</f>
        <v>2.4638037174487225E-3</v>
      </c>
      <c r="T54">
        <v>383</v>
      </c>
      <c r="U54" t="s">
        <v>319</v>
      </c>
      <c r="V54" t="b">
        <v>1</v>
      </c>
      <c r="W54" t="b">
        <v>1</v>
      </c>
      <c r="X54" t="s">
        <v>385</v>
      </c>
    </row>
    <row r="55" spans="1:24" x14ac:dyDescent="0.2">
      <c r="A55" s="2">
        <v>385</v>
      </c>
      <c r="B55" s="2" t="s">
        <v>318</v>
      </c>
      <c r="C55" s="3">
        <v>3598000</v>
      </c>
      <c r="D55" s="3">
        <v>-3720000</v>
      </c>
      <c r="E55" s="3">
        <v>-1443000</v>
      </c>
      <c r="F55" s="3">
        <f t="shared" si="0"/>
        <v>-3598000</v>
      </c>
      <c r="G55" s="4">
        <f t="shared" si="1"/>
        <v>2604000</v>
      </c>
      <c r="H55" s="4">
        <f t="shared" si="2"/>
        <v>1010099.9999999999</v>
      </c>
      <c r="I55" s="4">
        <f t="shared" si="3"/>
        <v>16099.999999999884</v>
      </c>
      <c r="J55" s="5">
        <f t="shared" si="4"/>
        <v>4.4747081712061933E-3</v>
      </c>
      <c r="K55" s="4">
        <v>30254700</v>
      </c>
      <c r="L55" s="6">
        <f t="shared" si="5"/>
        <v>5.3214872399990362E-4</v>
      </c>
      <c r="M55" s="9">
        <v>1190450.6979525001</v>
      </c>
      <c r="N55" s="7">
        <f>Tabelle1[[#This Row],[Einfache_Steuer_Einkommen]]*Tabelle1[[#This Row],[Delta StEink]]*Tabelle1[[#This Row],[Gemeinde Anlage]]</f>
        <v>1140.2942758203917</v>
      </c>
      <c r="O55" s="2">
        <v>3.5857939999999999</v>
      </c>
      <c r="P55" s="8">
        <f t="shared" si="6"/>
        <v>577.31283399999575</v>
      </c>
      <c r="Q55" s="32">
        <v>1.8</v>
      </c>
      <c r="R55" s="28">
        <f t="shared" si="7"/>
        <v>1039.1631011999923</v>
      </c>
      <c r="S55" s="10">
        <f>(Tabelle1[[#This Row],[Auswirkungen auf den Steuerbetrag]]-Tabelle1[[#This Row],[Delta Steuerbetrag4]])/Tabelle1[[#This Row],[Einfache_Steuer_Einkommen]]</f>
        <v>-8.4952005819593054E-5</v>
      </c>
      <c r="T55">
        <v>385</v>
      </c>
      <c r="U55" t="s">
        <v>317</v>
      </c>
      <c r="V55" t="b">
        <v>1</v>
      </c>
      <c r="W55" t="b">
        <v>0</v>
      </c>
      <c r="X55" t="s">
        <v>318</v>
      </c>
    </row>
    <row r="56" spans="1:24" x14ac:dyDescent="0.2">
      <c r="A56" s="2">
        <v>386</v>
      </c>
      <c r="B56" s="2" t="s">
        <v>316</v>
      </c>
      <c r="C56" s="3">
        <v>5703000</v>
      </c>
      <c r="D56" s="3">
        <v>-3778000</v>
      </c>
      <c r="E56" s="3">
        <v>-2187000</v>
      </c>
      <c r="F56" s="3">
        <f t="shared" si="0"/>
        <v>-5703000</v>
      </c>
      <c r="G56" s="4">
        <f t="shared" si="1"/>
        <v>2644600</v>
      </c>
      <c r="H56" s="4">
        <f t="shared" si="2"/>
        <v>1530900</v>
      </c>
      <c r="I56" s="4">
        <f t="shared" si="3"/>
        <v>-1527500</v>
      </c>
      <c r="J56" s="5">
        <f t="shared" si="4"/>
        <v>-0.26784148693669996</v>
      </c>
      <c r="K56" s="4">
        <v>40752000</v>
      </c>
      <c r="L56" s="6">
        <f t="shared" si="5"/>
        <v>-3.7482822928936003E-2</v>
      </c>
      <c r="M56" s="9">
        <v>1549685.7712185001</v>
      </c>
      <c r="N56" s="7">
        <f>Tabelle1[[#This Row],[Einfache_Steuer_Einkommen]]*Tabelle1[[#This Row],[Delta StEink]]*Tabelle1[[#This Row],[Gemeinde Anlage]]</f>
        <v>-98747.215508726935</v>
      </c>
      <c r="O56" s="2">
        <v>3.430097</v>
      </c>
      <c r="P56" s="8">
        <f t="shared" si="6"/>
        <v>-52394.731674999995</v>
      </c>
      <c r="Q56" s="32">
        <v>1.7</v>
      </c>
      <c r="R56" s="28">
        <f t="shared" si="7"/>
        <v>-89071.043847499983</v>
      </c>
      <c r="S56" s="10">
        <f>(Tabelle1[[#This Row],[Auswirkungen auf den Steuerbetrag]]-Tabelle1[[#This Row],[Delta Steuerbetrag4]])/Tabelle1[[#This Row],[Einfache_Steuer_Einkommen]]</f>
        <v>6.2439572208362534E-3</v>
      </c>
      <c r="T56">
        <v>386</v>
      </c>
      <c r="U56" t="s">
        <v>316</v>
      </c>
      <c r="V56" t="b">
        <v>1</v>
      </c>
      <c r="W56" t="b">
        <v>1</v>
      </c>
      <c r="X56" t="s">
        <v>385</v>
      </c>
    </row>
    <row r="57" spans="1:24" x14ac:dyDescent="0.2">
      <c r="A57" s="2">
        <v>387</v>
      </c>
      <c r="B57" s="2" t="s">
        <v>315</v>
      </c>
      <c r="C57" s="3">
        <v>17144000</v>
      </c>
      <c r="D57" s="3">
        <v>-11781000</v>
      </c>
      <c r="E57" s="3">
        <v>-6656000</v>
      </c>
      <c r="F57" s="3">
        <f t="shared" si="0"/>
        <v>-17144000</v>
      </c>
      <c r="G57" s="4">
        <f t="shared" si="1"/>
        <v>8246699.9999999991</v>
      </c>
      <c r="H57" s="4">
        <f t="shared" si="2"/>
        <v>4659200</v>
      </c>
      <c r="I57" s="4">
        <f t="shared" si="3"/>
        <v>-4238100</v>
      </c>
      <c r="J57" s="5">
        <f t="shared" si="4"/>
        <v>-0.24720601959869343</v>
      </c>
      <c r="K57" s="4">
        <v>143600000</v>
      </c>
      <c r="L57" s="6">
        <f t="shared" si="5"/>
        <v>-2.9513231197771588E-2</v>
      </c>
      <c r="M57" s="9">
        <v>5535905.9435133496</v>
      </c>
      <c r="N57" s="7">
        <f>Tabelle1[[#This Row],[Einfache_Steuer_Einkommen]]*Tabelle1[[#This Row],[Delta StEink]]*Tabelle1[[#This Row],[Gemeinde Anlage]]</f>
        <v>-251609.00688004211</v>
      </c>
      <c r="O57" s="2">
        <v>3.526789</v>
      </c>
      <c r="P57" s="8">
        <f t="shared" si="6"/>
        <v>-149468.84460899999</v>
      </c>
      <c r="Q57" s="32">
        <v>1.54</v>
      </c>
      <c r="R57" s="28">
        <f t="shared" si="7"/>
        <v>-230182.02069785999</v>
      </c>
      <c r="S57" s="10">
        <f>(Tabelle1[[#This Row],[Auswirkungen auf den Steuerbetrag]]-Tabelle1[[#This Row],[Delta Steuerbetrag4]])/Tabelle1[[#This Row],[Einfache_Steuer_Einkommen]]</f>
        <v>3.8705473685457055E-3</v>
      </c>
      <c r="T57">
        <v>387</v>
      </c>
      <c r="U57" t="s">
        <v>315</v>
      </c>
      <c r="V57" t="b">
        <v>1</v>
      </c>
      <c r="W57" t="b">
        <v>1</v>
      </c>
      <c r="X57" t="s">
        <v>385</v>
      </c>
    </row>
    <row r="58" spans="1:24" x14ac:dyDescent="0.2">
      <c r="A58" s="2">
        <v>388</v>
      </c>
      <c r="B58" s="2" t="s">
        <v>314</v>
      </c>
      <c r="C58" s="3">
        <v>4406000</v>
      </c>
      <c r="D58" s="3">
        <v>-2937000</v>
      </c>
      <c r="E58" s="3">
        <v>-1870000</v>
      </c>
      <c r="F58" s="3">
        <f t="shared" si="0"/>
        <v>-4406000</v>
      </c>
      <c r="G58" s="4">
        <f t="shared" si="1"/>
        <v>2055899.9999999998</v>
      </c>
      <c r="H58" s="4">
        <f t="shared" si="2"/>
        <v>1309000</v>
      </c>
      <c r="I58" s="4">
        <f t="shared" si="3"/>
        <v>-1041100</v>
      </c>
      <c r="J58" s="5">
        <f t="shared" si="4"/>
        <v>-0.23629142078983204</v>
      </c>
      <c r="K58" s="4">
        <v>35243600</v>
      </c>
      <c r="L58" s="6">
        <f t="shared" si="5"/>
        <v>-2.9540115084724601E-2</v>
      </c>
      <c r="M58" s="9">
        <v>1351045.77941165</v>
      </c>
      <c r="N58" s="7">
        <f>Tabelle1[[#This Row],[Einfache_Steuer_Einkommen]]*Tabelle1[[#This Row],[Delta StEink]]*Tabelle1[[#This Row],[Gemeinde Anlage]]</f>
        <v>-71438.985577307336</v>
      </c>
      <c r="O58" s="2">
        <v>3.4679690000000001</v>
      </c>
      <c r="P58" s="8">
        <f t="shared" si="6"/>
        <v>-36105.025259000002</v>
      </c>
      <c r="Q58" s="32">
        <v>1.79</v>
      </c>
      <c r="R58" s="28">
        <f t="shared" si="7"/>
        <v>-64627.995213610004</v>
      </c>
      <c r="S58" s="10">
        <f>(Tabelle1[[#This Row],[Auswirkungen auf den Steuerbetrag]]-Tabelle1[[#This Row],[Delta Steuerbetrag4]])/Tabelle1[[#This Row],[Einfache_Steuer_Einkommen]]</f>
        <v>5.0412728180560728E-3</v>
      </c>
      <c r="T58">
        <v>388</v>
      </c>
      <c r="U58" t="s">
        <v>314</v>
      </c>
      <c r="V58" t="b">
        <v>1</v>
      </c>
      <c r="W58" t="b">
        <v>1</v>
      </c>
      <c r="X58" t="s">
        <v>385</v>
      </c>
    </row>
    <row r="59" spans="1:24" x14ac:dyDescent="0.2">
      <c r="A59" s="2">
        <v>389</v>
      </c>
      <c r="B59" s="2" t="s">
        <v>313</v>
      </c>
      <c r="C59" s="3">
        <v>134000</v>
      </c>
      <c r="D59" s="3">
        <v>-29000</v>
      </c>
      <c r="E59" s="3">
        <v>-55000</v>
      </c>
      <c r="F59" s="3">
        <f t="shared" si="0"/>
        <v>-134000</v>
      </c>
      <c r="G59" s="4">
        <f t="shared" si="1"/>
        <v>20300</v>
      </c>
      <c r="H59" s="4">
        <f t="shared" si="2"/>
        <v>38500</v>
      </c>
      <c r="I59" s="4">
        <f t="shared" si="3"/>
        <v>-75200</v>
      </c>
      <c r="J59" s="5">
        <f t="shared" si="4"/>
        <v>-0.56119402985074629</v>
      </c>
      <c r="K59" s="4">
        <v>1856100</v>
      </c>
      <c r="L59" s="6">
        <f t="shared" si="5"/>
        <v>-4.0515058455902163E-2</v>
      </c>
      <c r="M59" s="9">
        <v>74247.277289999998</v>
      </c>
      <c r="N59" s="7">
        <f>Tabelle1[[#This Row],[Einfache_Steuer_Einkommen]]*Tabelle1[[#This Row],[Delta StEink]]*Tabelle1[[#This Row],[Gemeinde Anlage]]</f>
        <v>-3700.00331890299</v>
      </c>
      <c r="O59" s="2">
        <v>3.4578700000000002</v>
      </c>
      <c r="P59" s="8">
        <f t="shared" si="6"/>
        <v>-2600.3182400000001</v>
      </c>
      <c r="Q59" s="32">
        <v>1.23</v>
      </c>
      <c r="R59" s="28">
        <f t="shared" si="7"/>
        <v>-3198.3914352000002</v>
      </c>
      <c r="S59" s="10">
        <f>(Tabelle1[[#This Row],[Auswirkungen auf den Steuerbetrag]]-Tabelle1[[#This Row],[Delta Steuerbetrag4]])/Tabelle1[[#This Row],[Einfache_Steuer_Einkommen]]</f>
        <v>6.755963343191165E-3</v>
      </c>
      <c r="T59">
        <v>389</v>
      </c>
      <c r="U59" t="s">
        <v>313</v>
      </c>
      <c r="V59" t="b">
        <v>1</v>
      </c>
      <c r="W59" t="b">
        <v>1</v>
      </c>
      <c r="X59" t="s">
        <v>385</v>
      </c>
    </row>
    <row r="60" spans="1:24" x14ac:dyDescent="0.2">
      <c r="A60" s="2">
        <v>390</v>
      </c>
      <c r="B60" s="2" t="s">
        <v>312</v>
      </c>
      <c r="C60" s="3">
        <v>5481000</v>
      </c>
      <c r="D60" s="3">
        <v>-3511000</v>
      </c>
      <c r="E60" s="3">
        <v>-2118000</v>
      </c>
      <c r="F60" s="3">
        <f t="shared" si="0"/>
        <v>-5481000</v>
      </c>
      <c r="G60" s="4">
        <f t="shared" si="1"/>
        <v>2457700</v>
      </c>
      <c r="H60" s="4">
        <f t="shared" si="2"/>
        <v>1482600</v>
      </c>
      <c r="I60" s="4">
        <f t="shared" si="3"/>
        <v>-1540700</v>
      </c>
      <c r="J60" s="5">
        <f t="shared" si="4"/>
        <v>-0.28109833971902937</v>
      </c>
      <c r="K60" s="4">
        <v>39411000</v>
      </c>
      <c r="L60" s="6">
        <f t="shared" si="5"/>
        <v>-3.9093146583441173E-2</v>
      </c>
      <c r="M60" s="9">
        <v>1505604.3345222</v>
      </c>
      <c r="N60" s="7">
        <f>Tabelle1[[#This Row],[Einfache_Steuer_Einkommen]]*Tabelle1[[#This Row],[Delta StEink]]*Tabelle1[[#This Row],[Gemeinde Anlage]]</f>
        <v>-114774.6813449745</v>
      </c>
      <c r="O60" s="2">
        <v>3.5137010000000002</v>
      </c>
      <c r="P60" s="8">
        <f t="shared" si="6"/>
        <v>-54135.591307000002</v>
      </c>
      <c r="Q60" s="32">
        <v>1.95</v>
      </c>
      <c r="R60" s="28">
        <f t="shared" si="7"/>
        <v>-105564.40304865</v>
      </c>
      <c r="S60" s="10">
        <f>(Tabelle1[[#This Row],[Auswirkungen auf den Steuerbetrag]]-Tabelle1[[#This Row],[Delta Steuerbetrag4]])/Tabelle1[[#This Row],[Einfache_Steuer_Einkommen]]</f>
        <v>6.1173298224113824E-3</v>
      </c>
      <c r="T60">
        <v>390</v>
      </c>
      <c r="U60" t="s">
        <v>312</v>
      </c>
      <c r="V60" t="b">
        <v>1</v>
      </c>
      <c r="W60" t="b">
        <v>1</v>
      </c>
      <c r="X60" t="s">
        <v>385</v>
      </c>
    </row>
    <row r="61" spans="1:24" x14ac:dyDescent="0.2">
      <c r="A61" s="2">
        <v>391</v>
      </c>
      <c r="B61" s="2" t="s">
        <v>311</v>
      </c>
      <c r="C61" s="3">
        <v>3588000</v>
      </c>
      <c r="D61" s="3">
        <v>-2618000</v>
      </c>
      <c r="E61" s="3">
        <v>-1411000</v>
      </c>
      <c r="F61" s="3">
        <f t="shared" si="0"/>
        <v>-3588000</v>
      </c>
      <c r="G61" s="4">
        <f t="shared" si="1"/>
        <v>1832600</v>
      </c>
      <c r="H61" s="4">
        <f t="shared" si="2"/>
        <v>987699.99999999988</v>
      </c>
      <c r="I61" s="4">
        <f t="shared" si="3"/>
        <v>-767700.00000000012</v>
      </c>
      <c r="J61" s="5">
        <f t="shared" si="4"/>
        <v>-0.21396321070234117</v>
      </c>
      <c r="K61" s="4">
        <v>27478100</v>
      </c>
      <c r="L61" s="6">
        <f t="shared" si="5"/>
        <v>-2.7938612931752926E-2</v>
      </c>
      <c r="M61" s="9">
        <v>1074413.7608286999</v>
      </c>
      <c r="N61" s="7">
        <f>Tabelle1[[#This Row],[Einfache_Steuer_Einkommen]]*Tabelle1[[#This Row],[Delta StEink]]*Tabelle1[[#This Row],[Gemeinde Anlage]]</f>
        <v>-59134.73147891376</v>
      </c>
      <c r="O61" s="2">
        <v>3.5281289999999998</v>
      </c>
      <c r="P61" s="8">
        <f t="shared" si="6"/>
        <v>-27085.446333000004</v>
      </c>
      <c r="Q61" s="32">
        <v>1.97</v>
      </c>
      <c r="R61" s="28">
        <f t="shared" si="7"/>
        <v>-53358.329276010008</v>
      </c>
      <c r="S61" s="10">
        <f>(Tabelle1[[#This Row],[Auswirkungen auf den Steuerbetrag]]-Tabelle1[[#This Row],[Delta Steuerbetrag4]])/Tabelle1[[#This Row],[Einfache_Steuer_Einkommen]]</f>
        <v>5.3763293188355925E-3</v>
      </c>
      <c r="T61">
        <v>391</v>
      </c>
      <c r="U61" t="s">
        <v>310</v>
      </c>
      <c r="V61" t="b">
        <v>1</v>
      </c>
      <c r="W61" t="b">
        <v>0</v>
      </c>
      <c r="X61" t="s">
        <v>311</v>
      </c>
    </row>
    <row r="62" spans="1:24" x14ac:dyDescent="0.2">
      <c r="A62" s="2">
        <v>392</v>
      </c>
      <c r="B62" s="2" t="s">
        <v>309</v>
      </c>
      <c r="C62" s="3">
        <v>12695000</v>
      </c>
      <c r="D62" s="3">
        <v>-8752000</v>
      </c>
      <c r="E62" s="3">
        <v>-5261000</v>
      </c>
      <c r="F62" s="3">
        <f t="shared" si="0"/>
        <v>-12695000</v>
      </c>
      <c r="G62" s="4">
        <f t="shared" si="1"/>
        <v>6126400</v>
      </c>
      <c r="H62" s="4">
        <f t="shared" si="2"/>
        <v>3682699.9999999995</v>
      </c>
      <c r="I62" s="4">
        <f t="shared" si="3"/>
        <v>-2885900.0000000005</v>
      </c>
      <c r="J62" s="5">
        <f t="shared" si="4"/>
        <v>-0.22732571878692404</v>
      </c>
      <c r="K62" s="4">
        <v>118906400</v>
      </c>
      <c r="L62" s="6">
        <f t="shared" si="5"/>
        <v>-2.4270350460530304E-2</v>
      </c>
      <c r="M62" s="9">
        <v>4460538.8166394001</v>
      </c>
      <c r="N62" s="7">
        <f>Tabelle1[[#This Row],[Einfache_Steuer_Einkommen]]*Tabelle1[[#This Row],[Delta StEink]]*Tabelle1[[#This Row],[Gemeinde Anlage]]</f>
        <v>-178627.08653235165</v>
      </c>
      <c r="O62" s="2">
        <v>3.4870860000000001</v>
      </c>
      <c r="P62" s="8">
        <f t="shared" si="6"/>
        <v>-100633.81487400003</v>
      </c>
      <c r="Q62" s="32">
        <v>1.65</v>
      </c>
      <c r="R62" s="28">
        <f t="shared" si="7"/>
        <v>-166045.79454210005</v>
      </c>
      <c r="S62" s="10">
        <f>(Tabelle1[[#This Row],[Auswirkungen auf den Steuerbetrag]]-Tabelle1[[#This Row],[Delta Steuerbetrag4]])/Tabelle1[[#This Row],[Einfache_Steuer_Einkommen]]</f>
        <v>2.8205767301741429E-3</v>
      </c>
      <c r="T62">
        <v>392</v>
      </c>
      <c r="U62" t="s">
        <v>309</v>
      </c>
      <c r="V62" t="b">
        <v>1</v>
      </c>
      <c r="W62" t="b">
        <v>1</v>
      </c>
      <c r="X62" t="s">
        <v>385</v>
      </c>
    </row>
    <row r="63" spans="1:24" x14ac:dyDescent="0.2">
      <c r="A63" s="2">
        <v>393</v>
      </c>
      <c r="B63" s="2" t="s">
        <v>308</v>
      </c>
      <c r="C63" s="3">
        <v>3067000</v>
      </c>
      <c r="D63" s="3">
        <v>-3033000</v>
      </c>
      <c r="E63" s="3">
        <v>-1264000</v>
      </c>
      <c r="F63" s="3">
        <f t="shared" si="0"/>
        <v>-3067000</v>
      </c>
      <c r="G63" s="4">
        <f t="shared" si="1"/>
        <v>2123100</v>
      </c>
      <c r="H63" s="4">
        <f t="shared" si="2"/>
        <v>884800</v>
      </c>
      <c r="I63" s="4">
        <f t="shared" si="3"/>
        <v>-59100</v>
      </c>
      <c r="J63" s="5">
        <f t="shared" si="4"/>
        <v>-1.9269644603847409E-2</v>
      </c>
      <c r="K63" s="4">
        <v>21862900</v>
      </c>
      <c r="L63" s="6">
        <f t="shared" si="5"/>
        <v>-2.7032095467664401E-3</v>
      </c>
      <c r="M63" s="9">
        <v>803074.33629725</v>
      </c>
      <c r="N63" s="7">
        <f>Tabelle1[[#This Row],[Einfache_Steuer_Einkommen]]*Tabelle1[[#This Row],[Delta StEink]]*Tabelle1[[#This Row],[Gemeinde Anlage]]</f>
        <v>-4298.3388610308602</v>
      </c>
      <c r="O63" s="2">
        <v>3.4257</v>
      </c>
      <c r="P63" s="8">
        <f t="shared" si="6"/>
        <v>-2024.5887</v>
      </c>
      <c r="Q63" s="32">
        <v>1.98</v>
      </c>
      <c r="R63" s="28">
        <f t="shared" si="7"/>
        <v>-4008.685626</v>
      </c>
      <c r="S63" s="10">
        <f>(Tabelle1[[#This Row],[Auswirkungen auf den Steuerbetrag]]-Tabelle1[[#This Row],[Delta Steuerbetrag4]])/Tabelle1[[#This Row],[Einfache_Steuer_Einkommen]]</f>
        <v>3.6068047743421851E-4</v>
      </c>
      <c r="T63">
        <v>393</v>
      </c>
      <c r="U63" t="s">
        <v>307</v>
      </c>
      <c r="V63" t="b">
        <v>1</v>
      </c>
      <c r="W63" t="b">
        <v>0</v>
      </c>
      <c r="X63" t="s">
        <v>308</v>
      </c>
    </row>
    <row r="64" spans="1:24" x14ac:dyDescent="0.2">
      <c r="A64" s="2">
        <v>394</v>
      </c>
      <c r="B64" s="2" t="s">
        <v>306</v>
      </c>
      <c r="C64" s="3">
        <v>2157000</v>
      </c>
      <c r="D64" s="3">
        <v>-2556000</v>
      </c>
      <c r="E64" s="3">
        <v>-813000</v>
      </c>
      <c r="F64" s="3">
        <f t="shared" si="0"/>
        <v>-2157000</v>
      </c>
      <c r="G64" s="4">
        <f t="shared" si="1"/>
        <v>1789200</v>
      </c>
      <c r="H64" s="4">
        <f t="shared" si="2"/>
        <v>569100</v>
      </c>
      <c r="I64" s="4">
        <f t="shared" si="3"/>
        <v>201300</v>
      </c>
      <c r="J64" s="5">
        <f t="shared" si="4"/>
        <v>9.3324061196105701E-2</v>
      </c>
      <c r="K64" s="4">
        <v>18537700</v>
      </c>
      <c r="L64" s="6">
        <f t="shared" si="5"/>
        <v>1.0858952297210549E-2</v>
      </c>
      <c r="M64" s="9">
        <v>707264.99500314996</v>
      </c>
      <c r="N64" s="7">
        <f>Tabelle1[[#This Row],[Einfache_Steuer_Einkommen]]*Tabelle1[[#This Row],[Delta StEink]]*Tabelle1[[#This Row],[Gemeinde Anlage]]</f>
        <v>14976.305842340824</v>
      </c>
      <c r="O64" s="2">
        <v>3.4678939999999998</v>
      </c>
      <c r="P64" s="8">
        <f t="shared" si="6"/>
        <v>6980.8706219999995</v>
      </c>
      <c r="Q64" s="32">
        <v>1.95</v>
      </c>
      <c r="R64" s="28">
        <f t="shared" si="7"/>
        <v>13612.697712899999</v>
      </c>
      <c r="S64" s="10">
        <f>(Tabelle1[[#This Row],[Auswirkungen auf den Steuerbetrag]]-Tabelle1[[#This Row],[Delta Steuerbetrag4]])/Tabelle1[[#This Row],[Einfache_Steuer_Einkommen]]</f>
        <v>-1.9280017236463849E-3</v>
      </c>
      <c r="T64">
        <v>394</v>
      </c>
      <c r="U64" t="s">
        <v>305</v>
      </c>
      <c r="V64" t="b">
        <v>1</v>
      </c>
      <c r="W64" t="b">
        <v>0</v>
      </c>
      <c r="X64" t="s">
        <v>306</v>
      </c>
    </row>
    <row r="65" spans="1:24" x14ac:dyDescent="0.2">
      <c r="A65" s="2">
        <v>401</v>
      </c>
      <c r="B65" s="2" t="s">
        <v>304</v>
      </c>
      <c r="C65" s="3">
        <v>3669000</v>
      </c>
      <c r="D65" s="3">
        <v>-3151000</v>
      </c>
      <c r="E65" s="3">
        <v>-1568000</v>
      </c>
      <c r="F65" s="3">
        <f t="shared" si="0"/>
        <v>-3669000</v>
      </c>
      <c r="G65" s="4">
        <f t="shared" si="1"/>
        <v>2205700</v>
      </c>
      <c r="H65" s="4">
        <f t="shared" si="2"/>
        <v>1097600</v>
      </c>
      <c r="I65" s="4">
        <f t="shared" si="3"/>
        <v>-365700</v>
      </c>
      <c r="J65" s="5">
        <f t="shared" si="4"/>
        <v>-9.9672935404742438E-2</v>
      </c>
      <c r="K65" s="4">
        <v>29922900</v>
      </c>
      <c r="L65" s="6">
        <f t="shared" si="5"/>
        <v>-1.2221409021184444E-2</v>
      </c>
      <c r="M65" s="9">
        <v>1153455.7513403499</v>
      </c>
      <c r="N65" s="7">
        <f>Tabelle1[[#This Row],[Einfache_Steuer_Einkommen]]*Tabelle1[[#This Row],[Delta StEink]]*Tabelle1[[#This Row],[Gemeinde Anlage]]</f>
        <v>-23964.652692445656</v>
      </c>
      <c r="O65" s="2">
        <v>3.4123749999999999</v>
      </c>
      <c r="P65" s="8">
        <f t="shared" si="6"/>
        <v>-12479.055374999998</v>
      </c>
      <c r="Q65" s="32">
        <v>1.7</v>
      </c>
      <c r="R65" s="28">
        <f t="shared" si="7"/>
        <v>-21214.394137499996</v>
      </c>
      <c r="S65" s="10">
        <f>(Tabelle1[[#This Row],[Auswirkungen auf den Steuerbetrag]]-Tabelle1[[#This Row],[Delta Steuerbetrag4]])/Tabelle1[[#This Row],[Einfache_Steuer_Einkommen]]</f>
        <v>2.3843641611303924E-3</v>
      </c>
      <c r="T65">
        <v>401</v>
      </c>
      <c r="U65" t="s">
        <v>304</v>
      </c>
      <c r="V65" t="b">
        <v>1</v>
      </c>
      <c r="W65" t="b">
        <v>1</v>
      </c>
      <c r="X65" t="s">
        <v>385</v>
      </c>
    </row>
    <row r="66" spans="1:24" x14ac:dyDescent="0.2">
      <c r="A66" s="2">
        <v>402</v>
      </c>
      <c r="B66" s="2" t="s">
        <v>303</v>
      </c>
      <c r="C66" s="3">
        <v>1845000</v>
      </c>
      <c r="D66" s="3">
        <v>-1970000</v>
      </c>
      <c r="E66" s="3">
        <v>-757000</v>
      </c>
      <c r="F66" s="3">
        <f t="shared" si="0"/>
        <v>-1845000</v>
      </c>
      <c r="G66" s="4">
        <f t="shared" si="1"/>
        <v>1379000</v>
      </c>
      <c r="H66" s="4">
        <f t="shared" si="2"/>
        <v>529900</v>
      </c>
      <c r="I66" s="4">
        <f t="shared" si="3"/>
        <v>63900</v>
      </c>
      <c r="J66" s="5">
        <f t="shared" si="4"/>
        <v>3.4634146341463418E-2</v>
      </c>
      <c r="K66" s="4">
        <v>17087700</v>
      </c>
      <c r="L66" s="6">
        <f t="shared" si="5"/>
        <v>3.7395319440299162E-3</v>
      </c>
      <c r="M66" s="9">
        <v>646439.91612435004</v>
      </c>
      <c r="N66" s="7">
        <f>Tabelle1[[#This Row],[Einfache_Steuer_Einkommen]]*Tabelle1[[#This Row],[Delta StEink]]*Tabelle1[[#This Row],[Gemeinde Anlage]]</f>
        <v>4472.158025049599</v>
      </c>
      <c r="O66" s="2">
        <v>3.343696</v>
      </c>
      <c r="P66" s="8">
        <f t="shared" si="6"/>
        <v>2136.621744</v>
      </c>
      <c r="Q66" s="32">
        <v>1.85</v>
      </c>
      <c r="R66" s="28">
        <f t="shared" si="7"/>
        <v>3952.7502264000004</v>
      </c>
      <c r="S66" s="10">
        <f>(Tabelle1[[#This Row],[Auswirkungen auf den Steuerbetrag]]-Tabelle1[[#This Row],[Delta Steuerbetrag4]])/Tabelle1[[#This Row],[Einfache_Steuer_Einkommen]]</f>
        <v>-8.034896758288741E-4</v>
      </c>
      <c r="T66">
        <v>402</v>
      </c>
      <c r="U66" t="s">
        <v>303</v>
      </c>
      <c r="V66" t="b">
        <v>1</v>
      </c>
      <c r="W66" t="b">
        <v>1</v>
      </c>
      <c r="X66" t="s">
        <v>385</v>
      </c>
    </row>
    <row r="67" spans="1:24" x14ac:dyDescent="0.2">
      <c r="A67" s="2">
        <v>403</v>
      </c>
      <c r="B67" s="2" t="s">
        <v>302</v>
      </c>
      <c r="C67" s="3">
        <v>5268000</v>
      </c>
      <c r="D67" s="3">
        <v>-4525000</v>
      </c>
      <c r="E67" s="3">
        <v>-1902000</v>
      </c>
      <c r="F67" s="3">
        <f t="shared" si="0"/>
        <v>-5268000</v>
      </c>
      <c r="G67" s="4">
        <f t="shared" si="1"/>
        <v>3167500</v>
      </c>
      <c r="H67" s="4">
        <f t="shared" si="2"/>
        <v>1331400</v>
      </c>
      <c r="I67" s="4">
        <f t="shared" si="3"/>
        <v>-769100</v>
      </c>
      <c r="J67" s="5">
        <f t="shared" si="4"/>
        <v>-0.14599468488990128</v>
      </c>
      <c r="K67" s="4">
        <v>33999900</v>
      </c>
      <c r="L67" s="6">
        <f t="shared" si="5"/>
        <v>-2.2620654766631665E-2</v>
      </c>
      <c r="M67" s="9">
        <v>1302872.3860998501</v>
      </c>
      <c r="N67" s="7">
        <f>Tabelle1[[#This Row],[Einfache_Steuer_Einkommen]]*Tabelle1[[#This Row],[Delta StEink]]*Tabelle1[[#This Row],[Gemeinde Anlage]]</f>
        <v>-45386.612734451206</v>
      </c>
      <c r="O67" s="2">
        <v>3.5540609999999999</v>
      </c>
      <c r="P67" s="8">
        <f t="shared" si="6"/>
        <v>-27334.283150999996</v>
      </c>
      <c r="Q67" s="32">
        <v>1.54</v>
      </c>
      <c r="R67" s="28">
        <f t="shared" si="7"/>
        <v>-42094.796052539998</v>
      </c>
      <c r="S67" s="10">
        <f>(Tabelle1[[#This Row],[Auswirkungen auf den Steuerbetrag]]-Tabelle1[[#This Row],[Delta Steuerbetrag4]])/Tabelle1[[#This Row],[Einfache_Steuer_Einkommen]]</f>
        <v>2.5265841206177264E-3</v>
      </c>
      <c r="T67">
        <v>403</v>
      </c>
      <c r="U67" t="s">
        <v>302</v>
      </c>
      <c r="V67" t="b">
        <v>1</v>
      </c>
      <c r="W67" t="b">
        <v>1</v>
      </c>
      <c r="X67" t="s">
        <v>385</v>
      </c>
    </row>
    <row r="68" spans="1:24" x14ac:dyDescent="0.2">
      <c r="A68" s="2">
        <v>404</v>
      </c>
      <c r="B68" s="2" t="s">
        <v>301</v>
      </c>
      <c r="C68" s="3">
        <v>37318000</v>
      </c>
      <c r="D68" s="3">
        <v>-30984000</v>
      </c>
      <c r="E68" s="3">
        <v>-14387000</v>
      </c>
      <c r="F68" s="3">
        <f t="shared" si="0"/>
        <v>-37318000</v>
      </c>
      <c r="G68" s="4">
        <f t="shared" si="1"/>
        <v>21688800</v>
      </c>
      <c r="H68" s="4">
        <f t="shared" si="2"/>
        <v>10070900</v>
      </c>
      <c r="I68" s="4">
        <f t="shared" si="3"/>
        <v>-5558300</v>
      </c>
      <c r="J68" s="5">
        <f t="shared" si="4"/>
        <v>-0.1489442092287904</v>
      </c>
      <c r="K68" s="4">
        <v>461576100</v>
      </c>
      <c r="L68" s="6">
        <f t="shared" si="5"/>
        <v>-1.2042001308126656E-2</v>
      </c>
      <c r="M68" s="9">
        <v>18336376.0761583</v>
      </c>
      <c r="N68" s="7">
        <f>Tabelle1[[#This Row],[Einfache_Steuer_Einkommen]]*Tabelle1[[#This Row],[Delta StEink]]*Tabelle1[[#This Row],[Gemeinde Anlage]]</f>
        <v>-359914.86345350288</v>
      </c>
      <c r="O68" s="2">
        <v>3.6544840000000001</v>
      </c>
      <c r="P68" s="8">
        <f t="shared" si="6"/>
        <v>-203127.18417199998</v>
      </c>
      <c r="Q68" s="32">
        <v>1.63</v>
      </c>
      <c r="R68" s="28">
        <f t="shared" si="7"/>
        <v>-331097.31020035996</v>
      </c>
      <c r="S68" s="10">
        <f>(Tabelle1[[#This Row],[Auswirkungen auf den Steuerbetrag]]-Tabelle1[[#This Row],[Delta Steuerbetrag4]])/Tabelle1[[#This Row],[Einfache_Steuer_Einkommen]]</f>
        <v>1.5716057051541755E-3</v>
      </c>
      <c r="T68">
        <v>404</v>
      </c>
      <c r="U68" t="s">
        <v>301</v>
      </c>
      <c r="V68" t="b">
        <v>1</v>
      </c>
      <c r="W68" t="b">
        <v>1</v>
      </c>
      <c r="X68" t="s">
        <v>385</v>
      </c>
    </row>
    <row r="69" spans="1:24" x14ac:dyDescent="0.2">
      <c r="A69" s="2">
        <v>405</v>
      </c>
      <c r="B69" s="2" t="s">
        <v>300</v>
      </c>
      <c r="C69" s="3">
        <v>7619000</v>
      </c>
      <c r="D69" s="3">
        <v>-6705000</v>
      </c>
      <c r="E69" s="3">
        <v>-2717000</v>
      </c>
      <c r="F69" s="3">
        <f t="shared" si="0"/>
        <v>-7619000</v>
      </c>
      <c r="G69" s="4">
        <f t="shared" si="1"/>
        <v>4693500</v>
      </c>
      <c r="H69" s="4">
        <f t="shared" si="2"/>
        <v>1901899.9999999998</v>
      </c>
      <c r="I69" s="4">
        <f t="shared" si="3"/>
        <v>-1023600.0000000002</v>
      </c>
      <c r="J69" s="5">
        <f t="shared" si="4"/>
        <v>-0.13434833967712301</v>
      </c>
      <c r="K69" s="4">
        <v>60202100</v>
      </c>
      <c r="L69" s="6">
        <f t="shared" si="5"/>
        <v>-1.7002729140677821E-2</v>
      </c>
      <c r="M69" s="9">
        <v>2287213.5141157</v>
      </c>
      <c r="N69" s="7">
        <f>Tabelle1[[#This Row],[Einfache_Steuer_Einkommen]]*Tabelle1[[#This Row],[Delta StEink]]*Tabelle1[[#This Row],[Gemeinde Anlage]]</f>
        <v>-62222.194987851421</v>
      </c>
      <c r="O69" s="2">
        <v>3.5328710000000001</v>
      </c>
      <c r="P69" s="8">
        <f t="shared" si="6"/>
        <v>-36162.467556000011</v>
      </c>
      <c r="Q69" s="32">
        <v>1.6</v>
      </c>
      <c r="R69" s="28">
        <f t="shared" si="7"/>
        <v>-57859.948089600017</v>
      </c>
      <c r="S69" s="10">
        <f>(Tabelle1[[#This Row],[Auswirkungen auf den Steuerbetrag]]-Tabelle1[[#This Row],[Delta Steuerbetrag4]])/Tabelle1[[#This Row],[Einfache_Steuer_Einkommen]]</f>
        <v>1.9072320407908961E-3</v>
      </c>
      <c r="T69">
        <v>405</v>
      </c>
      <c r="U69" t="s">
        <v>300</v>
      </c>
      <c r="V69" t="b">
        <v>1</v>
      </c>
      <c r="W69" t="b">
        <v>1</v>
      </c>
      <c r="X69" t="s">
        <v>385</v>
      </c>
    </row>
    <row r="70" spans="1:24" x14ac:dyDescent="0.2">
      <c r="A70" s="2">
        <v>406</v>
      </c>
      <c r="B70" s="2" t="s">
        <v>299</v>
      </c>
      <c r="C70" s="3">
        <v>8470000</v>
      </c>
      <c r="D70" s="3">
        <v>-6334000</v>
      </c>
      <c r="E70" s="3">
        <v>-3823000</v>
      </c>
      <c r="F70" s="3">
        <f t="shared" ref="F70:F133" si="8">-C70</f>
        <v>-8470000</v>
      </c>
      <c r="G70" s="4">
        <f t="shared" ref="G70:G133" si="9">-$G$3*D70</f>
        <v>4433800</v>
      </c>
      <c r="H70" s="4">
        <f t="shared" ref="H70:H133" si="10">-$H$3*E70</f>
        <v>2676100</v>
      </c>
      <c r="I70" s="4">
        <f t="shared" ref="I70:I133" si="11">SUM(F70:H70)</f>
        <v>-1360100</v>
      </c>
      <c r="J70" s="5">
        <f t="shared" ref="J70:J133" si="12">I70/C70</f>
        <v>-0.16057851239669421</v>
      </c>
      <c r="K70" s="4">
        <v>82664400</v>
      </c>
      <c r="L70" s="6">
        <f t="shared" ref="L70:L133" si="13">I70/K70</f>
        <v>-1.6453273718795517E-2</v>
      </c>
      <c r="M70" s="9">
        <v>3163072.3169104601</v>
      </c>
      <c r="N70" s="7">
        <f>Tabelle1[[#This Row],[Einfache_Steuer_Einkommen]]*Tabelle1[[#This Row],[Delta StEink]]*Tabelle1[[#This Row],[Gemeinde Anlage]]</f>
        <v>-98361.070836473053</v>
      </c>
      <c r="O70" s="2">
        <v>3.478383</v>
      </c>
      <c r="P70" s="8">
        <f t="shared" ref="P70:P133" si="14">I70*O70/100</f>
        <v>-47309.487182999997</v>
      </c>
      <c r="Q70" s="32">
        <v>1.89</v>
      </c>
      <c r="R70" s="28">
        <f t="shared" ref="R70:R133" si="15">P70*Q70</f>
        <v>-89414.930775869987</v>
      </c>
      <c r="S70" s="10">
        <f>(Tabelle1[[#This Row],[Auswirkungen auf den Steuerbetrag]]-Tabelle1[[#This Row],[Delta Steuerbetrag4]])/Tabelle1[[#This Row],[Einfache_Steuer_Einkommen]]</f>
        <v>2.8283071533885236E-3</v>
      </c>
      <c r="T70">
        <v>406</v>
      </c>
      <c r="U70" t="s">
        <v>298</v>
      </c>
      <c r="V70" t="b">
        <v>1</v>
      </c>
      <c r="W70" t="b">
        <v>0</v>
      </c>
      <c r="X70" t="s">
        <v>299</v>
      </c>
    </row>
    <row r="71" spans="1:24" x14ac:dyDescent="0.2">
      <c r="A71" s="2">
        <v>407</v>
      </c>
      <c r="B71" s="2" t="s">
        <v>297</v>
      </c>
      <c r="C71" s="3">
        <v>4043000</v>
      </c>
      <c r="D71" s="3">
        <v>-3875000</v>
      </c>
      <c r="E71" s="3">
        <v>-1431000</v>
      </c>
      <c r="F71" s="3">
        <f t="shared" si="8"/>
        <v>-4043000</v>
      </c>
      <c r="G71" s="4">
        <f t="shared" si="9"/>
        <v>2712500</v>
      </c>
      <c r="H71" s="4">
        <f t="shared" si="10"/>
        <v>1001699.9999999999</v>
      </c>
      <c r="I71" s="4">
        <f t="shared" si="11"/>
        <v>-328800.00000000012</v>
      </c>
      <c r="J71" s="5">
        <f t="shared" si="12"/>
        <v>-8.1325748206777168E-2</v>
      </c>
      <c r="K71" s="4">
        <v>39314100</v>
      </c>
      <c r="L71" s="6">
        <f t="shared" si="13"/>
        <v>-8.3634116004181729E-3</v>
      </c>
      <c r="M71" s="9">
        <v>1472098.4303101499</v>
      </c>
      <c r="N71" s="7">
        <f>Tabelle1[[#This Row],[Einfache_Steuer_Einkommen]]*Tabelle1[[#This Row],[Delta StEink]]*Tabelle1[[#This Row],[Gemeinde Anlage]]</f>
        <v>-22653.647763784458</v>
      </c>
      <c r="O71" s="2">
        <v>3.412757</v>
      </c>
      <c r="P71" s="8">
        <f t="shared" si="14"/>
        <v>-11221.145016000002</v>
      </c>
      <c r="Q71" s="32">
        <v>1.84</v>
      </c>
      <c r="R71" s="28">
        <f t="shared" si="15"/>
        <v>-20646.906829440006</v>
      </c>
      <c r="S71" s="10">
        <f>(Tabelle1[[#This Row],[Auswirkungen auf den Steuerbetrag]]-Tabelle1[[#This Row],[Delta Steuerbetrag4]])/Tabelle1[[#This Row],[Einfache_Steuer_Einkommen]]</f>
        <v>1.3631839373143418E-3</v>
      </c>
      <c r="T71">
        <v>407</v>
      </c>
      <c r="U71" t="s">
        <v>297</v>
      </c>
      <c r="V71" t="b">
        <v>1</v>
      </c>
      <c r="W71" t="b">
        <v>1</v>
      </c>
      <c r="X71" t="s">
        <v>385</v>
      </c>
    </row>
    <row r="72" spans="1:24" x14ac:dyDescent="0.2">
      <c r="A72" s="2">
        <v>408</v>
      </c>
      <c r="B72" s="2" t="s">
        <v>296</v>
      </c>
      <c r="C72" s="3">
        <v>604000</v>
      </c>
      <c r="D72" s="3">
        <v>-322000</v>
      </c>
      <c r="E72" s="3">
        <v>-247000</v>
      </c>
      <c r="F72" s="3">
        <f t="shared" si="8"/>
        <v>-604000</v>
      </c>
      <c r="G72" s="4">
        <f t="shared" si="9"/>
        <v>225400</v>
      </c>
      <c r="H72" s="4">
        <f t="shared" si="10"/>
        <v>172900</v>
      </c>
      <c r="I72" s="4">
        <f t="shared" si="11"/>
        <v>-205700</v>
      </c>
      <c r="J72" s="5">
        <f t="shared" si="12"/>
        <v>-0.34056291390728477</v>
      </c>
      <c r="K72" s="4">
        <v>4852500</v>
      </c>
      <c r="L72" s="6">
        <f t="shared" si="13"/>
        <v>-4.239052035033488E-2</v>
      </c>
      <c r="M72" s="9">
        <v>175280.75143924999</v>
      </c>
      <c r="N72" s="7">
        <f>Tabelle1[[#This Row],[Einfache_Steuer_Einkommen]]*Tabelle1[[#This Row],[Delta StEink]]*Tabelle1[[#This Row],[Gemeinde Anlage]]</f>
        <v>-13374.43606963353</v>
      </c>
      <c r="O72" s="2">
        <v>3.457192</v>
      </c>
      <c r="P72" s="8">
        <f t="shared" si="14"/>
        <v>-7111.4439439999996</v>
      </c>
      <c r="Q72" s="32">
        <v>1.8</v>
      </c>
      <c r="R72" s="28">
        <f t="shared" si="15"/>
        <v>-12800.599099199999</v>
      </c>
      <c r="S72" s="10">
        <f>(Tabelle1[[#This Row],[Auswirkungen auf den Steuerbetrag]]-Tabelle1[[#This Row],[Delta Steuerbetrag4]])/Tabelle1[[#This Row],[Einfache_Steuer_Einkommen]]</f>
        <v>3.273816238929209E-3</v>
      </c>
      <c r="T72">
        <v>408</v>
      </c>
      <c r="U72" t="s">
        <v>296</v>
      </c>
      <c r="V72" t="b">
        <v>1</v>
      </c>
      <c r="W72" t="b">
        <v>1</v>
      </c>
      <c r="X72" t="s">
        <v>385</v>
      </c>
    </row>
    <row r="73" spans="1:24" x14ac:dyDescent="0.2">
      <c r="A73" s="2">
        <v>409</v>
      </c>
      <c r="B73" s="2" t="s">
        <v>295</v>
      </c>
      <c r="C73" s="3">
        <v>8063000</v>
      </c>
      <c r="D73" s="3">
        <v>-5839000</v>
      </c>
      <c r="E73" s="3">
        <v>-3476000</v>
      </c>
      <c r="F73" s="3">
        <f t="shared" si="8"/>
        <v>-8063000</v>
      </c>
      <c r="G73" s="4">
        <f t="shared" si="9"/>
        <v>4087299.9999999995</v>
      </c>
      <c r="H73" s="4">
        <f t="shared" si="10"/>
        <v>2433200</v>
      </c>
      <c r="I73" s="4">
        <f t="shared" si="11"/>
        <v>-1542500.0000000005</v>
      </c>
      <c r="J73" s="5">
        <f t="shared" si="12"/>
        <v>-0.1913059655215181</v>
      </c>
      <c r="K73" s="4">
        <v>84540100</v>
      </c>
      <c r="L73" s="6">
        <f t="shared" si="13"/>
        <v>-1.8245779221931373E-2</v>
      </c>
      <c r="M73" s="9">
        <v>3293657.8298482499</v>
      </c>
      <c r="N73" s="7">
        <f>Tabelle1[[#This Row],[Einfache_Steuer_Einkommen]]*Tabelle1[[#This Row],[Delta StEink]]*Tabelle1[[#This Row],[Gemeinde Anlage]]</f>
        <v>-98556.379897434716</v>
      </c>
      <c r="O73" s="2">
        <v>3.6651410000000002</v>
      </c>
      <c r="P73" s="8">
        <f t="shared" si="14"/>
        <v>-56534.799925000014</v>
      </c>
      <c r="Q73" s="32">
        <v>1.64</v>
      </c>
      <c r="R73" s="28">
        <f t="shared" si="15"/>
        <v>-92717.071877000024</v>
      </c>
      <c r="S73" s="10">
        <f>(Tabelle1[[#This Row],[Auswirkungen auf den Steuerbetrag]]-Tabelle1[[#This Row],[Delta Steuerbetrag4]])/Tabelle1[[#This Row],[Einfache_Steuer_Einkommen]]</f>
        <v>1.7728945513152254E-3</v>
      </c>
      <c r="T73">
        <v>409</v>
      </c>
      <c r="U73" t="s">
        <v>295</v>
      </c>
      <c r="V73" t="b">
        <v>1</v>
      </c>
      <c r="W73" t="b">
        <v>1</v>
      </c>
      <c r="X73" t="s">
        <v>385</v>
      </c>
    </row>
    <row r="74" spans="1:24" x14ac:dyDescent="0.2">
      <c r="A74" s="2">
        <v>410</v>
      </c>
      <c r="B74" s="2" t="s">
        <v>294</v>
      </c>
      <c r="C74" s="3">
        <v>763000</v>
      </c>
      <c r="D74" s="3">
        <v>-646000</v>
      </c>
      <c r="E74" s="3">
        <v>-306000</v>
      </c>
      <c r="F74" s="3">
        <f t="shared" si="8"/>
        <v>-763000</v>
      </c>
      <c r="G74" s="4">
        <f t="shared" si="9"/>
        <v>452200</v>
      </c>
      <c r="H74" s="4">
        <f t="shared" si="10"/>
        <v>214200</v>
      </c>
      <c r="I74" s="4">
        <f t="shared" si="11"/>
        <v>-96600</v>
      </c>
      <c r="J74" s="5">
        <f t="shared" si="12"/>
        <v>-0.12660550458715597</v>
      </c>
      <c r="K74" s="4">
        <v>7660500</v>
      </c>
      <c r="L74" s="6">
        <f t="shared" si="13"/>
        <v>-1.2610142941061289E-2</v>
      </c>
      <c r="M74" s="9">
        <v>275371.16731995001</v>
      </c>
      <c r="N74" s="7">
        <f>Tabelle1[[#This Row],[Einfache_Steuer_Einkommen]]*Tabelle1[[#This Row],[Delta StEink]]*Tabelle1[[#This Row],[Gemeinde Anlage]]</f>
        <v>-6424.0690962402286</v>
      </c>
      <c r="O74" s="2">
        <v>3.4177270000000002</v>
      </c>
      <c r="P74" s="8">
        <f t="shared" si="14"/>
        <v>-3301.5242820000003</v>
      </c>
      <c r="Q74" s="32">
        <v>1.85</v>
      </c>
      <c r="R74" s="28">
        <f t="shared" si="15"/>
        <v>-6107.819921700001</v>
      </c>
      <c r="S74" s="10">
        <f>(Tabelle1[[#This Row],[Auswirkungen auf den Steuerbetrag]]-Tabelle1[[#This Row],[Delta Steuerbetrag4]])/Tabelle1[[#This Row],[Einfache_Steuer_Einkommen]]</f>
        <v>1.1484469402447716E-3</v>
      </c>
      <c r="T74">
        <v>410</v>
      </c>
      <c r="U74" t="s">
        <v>294</v>
      </c>
      <c r="V74" t="b">
        <v>1</v>
      </c>
      <c r="W74" t="b">
        <v>1</v>
      </c>
      <c r="X74" t="s">
        <v>385</v>
      </c>
    </row>
    <row r="75" spans="1:24" x14ac:dyDescent="0.2">
      <c r="A75" s="2">
        <v>411</v>
      </c>
      <c r="B75" s="2" t="s">
        <v>293</v>
      </c>
      <c r="C75" s="3">
        <v>1795000</v>
      </c>
      <c r="D75" s="3">
        <v>-1388000</v>
      </c>
      <c r="E75" s="3">
        <v>-680000</v>
      </c>
      <c r="F75" s="3">
        <f t="shared" si="8"/>
        <v>-1795000</v>
      </c>
      <c r="G75" s="4">
        <f t="shared" si="9"/>
        <v>971599.99999999988</v>
      </c>
      <c r="H75" s="4">
        <f t="shared" si="10"/>
        <v>475999.99999999994</v>
      </c>
      <c r="I75" s="4">
        <f t="shared" si="11"/>
        <v>-347400.00000000017</v>
      </c>
      <c r="J75" s="5">
        <f t="shared" si="12"/>
        <v>-0.19353760445682461</v>
      </c>
      <c r="K75" s="4">
        <v>15928700</v>
      </c>
      <c r="L75" s="6">
        <f t="shared" si="13"/>
        <v>-2.1809689428515834E-2</v>
      </c>
      <c r="M75" s="9">
        <v>602188.59607444995</v>
      </c>
      <c r="N75" s="7">
        <f>Tabelle1[[#This Row],[Einfache_Steuer_Einkommen]]*Tabelle1[[#This Row],[Delta StEink]]*Tabelle1[[#This Row],[Gemeinde Anlage]]</f>
        <v>-17992.958373155481</v>
      </c>
      <c r="O75" s="2">
        <v>3.5485890000000002</v>
      </c>
      <c r="P75" s="8">
        <f t="shared" si="14"/>
        <v>-12327.798186000005</v>
      </c>
      <c r="Q75" s="32">
        <v>1.37</v>
      </c>
      <c r="R75" s="28">
        <f t="shared" si="15"/>
        <v>-16889.083514820009</v>
      </c>
      <c r="S75" s="10">
        <f>(Tabelle1[[#This Row],[Auswirkungen auf den Steuerbetrag]]-Tabelle1[[#This Row],[Delta Steuerbetrag4]])/Tabelle1[[#This Row],[Einfache_Steuer_Einkommen]]</f>
        <v>1.8331048869596946E-3</v>
      </c>
      <c r="T75">
        <v>411</v>
      </c>
      <c r="U75" t="s">
        <v>293</v>
      </c>
      <c r="V75" t="b">
        <v>1</v>
      </c>
      <c r="W75" t="b">
        <v>1</v>
      </c>
      <c r="X75" t="s">
        <v>385</v>
      </c>
    </row>
    <row r="76" spans="1:24" x14ac:dyDescent="0.2">
      <c r="A76" s="2">
        <v>412</v>
      </c>
      <c r="B76" s="2" t="s">
        <v>292</v>
      </c>
      <c r="C76" s="3">
        <v>19536000</v>
      </c>
      <c r="D76" s="3">
        <v>-14917000</v>
      </c>
      <c r="E76" s="3">
        <v>-7927000</v>
      </c>
      <c r="F76" s="3">
        <f t="shared" si="8"/>
        <v>-19536000</v>
      </c>
      <c r="G76" s="4">
        <f t="shared" si="9"/>
        <v>10441900</v>
      </c>
      <c r="H76" s="4">
        <f t="shared" si="10"/>
        <v>5548900</v>
      </c>
      <c r="I76" s="4">
        <f t="shared" si="11"/>
        <v>-3545200</v>
      </c>
      <c r="J76" s="5">
        <f t="shared" si="12"/>
        <v>-0.18147010647010647</v>
      </c>
      <c r="K76" s="4">
        <v>181223000</v>
      </c>
      <c r="L76" s="6">
        <f t="shared" si="13"/>
        <v>-1.9562638296463472E-2</v>
      </c>
      <c r="M76" s="9">
        <v>7169542.58773789</v>
      </c>
      <c r="N76" s="7">
        <f>Tabelle1[[#This Row],[Einfache_Steuer_Einkommen]]*Tabelle1[[#This Row],[Delta StEink]]*Tabelle1[[#This Row],[Gemeinde Anlage]]</f>
        <v>-208980.20090856051</v>
      </c>
      <c r="O76" s="2">
        <v>3.682229</v>
      </c>
      <c r="P76" s="8">
        <f t="shared" si="14"/>
        <v>-130542.38250800001</v>
      </c>
      <c r="Q76" s="32">
        <v>1.49</v>
      </c>
      <c r="R76" s="28">
        <f t="shared" si="15"/>
        <v>-194508.14993692</v>
      </c>
      <c r="S76" s="10">
        <f>(Tabelle1[[#This Row],[Auswirkungen auf den Steuerbetrag]]-Tabelle1[[#This Row],[Delta Steuerbetrag4]])/Tabelle1[[#This Row],[Einfache_Steuer_Einkommen]]</f>
        <v>2.018545924588291E-3</v>
      </c>
      <c r="T76">
        <v>412</v>
      </c>
      <c r="U76" t="s">
        <v>292</v>
      </c>
      <c r="V76" t="b">
        <v>1</v>
      </c>
      <c r="W76" t="b">
        <v>1</v>
      </c>
      <c r="X76" t="s">
        <v>385</v>
      </c>
    </row>
    <row r="77" spans="1:24" x14ac:dyDescent="0.2">
      <c r="A77" s="2">
        <v>413</v>
      </c>
      <c r="B77" s="2" t="s">
        <v>291</v>
      </c>
      <c r="C77" s="3">
        <v>7483000</v>
      </c>
      <c r="D77" s="3">
        <v>-5642000</v>
      </c>
      <c r="E77" s="3">
        <v>-3056000</v>
      </c>
      <c r="F77" s="3">
        <f t="shared" si="8"/>
        <v>-7483000</v>
      </c>
      <c r="G77" s="4">
        <f t="shared" si="9"/>
        <v>3949399.9999999995</v>
      </c>
      <c r="H77" s="4">
        <f t="shared" si="10"/>
        <v>2139200</v>
      </c>
      <c r="I77" s="4">
        <f t="shared" si="11"/>
        <v>-1394400.0000000005</v>
      </c>
      <c r="J77" s="5">
        <f t="shared" si="12"/>
        <v>-0.18634237605238546</v>
      </c>
      <c r="K77" s="4">
        <v>64293200</v>
      </c>
      <c r="L77" s="6">
        <f t="shared" si="13"/>
        <v>-2.1688141203113246E-2</v>
      </c>
      <c r="M77" s="9">
        <v>2458430.7123324</v>
      </c>
      <c r="N77" s="7">
        <f>Tabelle1[[#This Row],[Einfache_Steuer_Einkommen]]*Tabelle1[[#This Row],[Delta StEink]]*Tabelle1[[#This Row],[Gemeinde Anlage]]</f>
        <v>-93307.886747486889</v>
      </c>
      <c r="O77" s="2">
        <v>3.568416</v>
      </c>
      <c r="P77" s="8">
        <f t="shared" si="14"/>
        <v>-49757.992704000018</v>
      </c>
      <c r="Q77" s="32">
        <v>1.75</v>
      </c>
      <c r="R77" s="28">
        <f t="shared" si="15"/>
        <v>-87076.487232000029</v>
      </c>
      <c r="S77" s="10">
        <f>(Tabelle1[[#This Row],[Auswirkungen auf den Steuerbetrag]]-Tabelle1[[#This Row],[Delta Steuerbetrag4]])/Tabelle1[[#This Row],[Einfache_Steuer_Einkommen]]</f>
        <v>2.5347061783062871E-3</v>
      </c>
      <c r="T77">
        <v>413</v>
      </c>
      <c r="U77" t="s">
        <v>291</v>
      </c>
      <c r="V77" t="b">
        <v>1</v>
      </c>
      <c r="W77" t="b">
        <v>1</v>
      </c>
      <c r="X77" t="s">
        <v>385</v>
      </c>
    </row>
    <row r="78" spans="1:24" x14ac:dyDescent="0.2">
      <c r="A78" s="2">
        <v>414</v>
      </c>
      <c r="B78" s="2" t="s">
        <v>290</v>
      </c>
      <c r="C78" s="3">
        <v>8700000</v>
      </c>
      <c r="D78" s="3">
        <v>-7415000</v>
      </c>
      <c r="E78" s="3">
        <v>-3337000</v>
      </c>
      <c r="F78" s="3">
        <f t="shared" si="8"/>
        <v>-8700000</v>
      </c>
      <c r="G78" s="4">
        <f t="shared" si="9"/>
        <v>5190500</v>
      </c>
      <c r="H78" s="4">
        <f t="shared" si="10"/>
        <v>2335900</v>
      </c>
      <c r="I78" s="4">
        <f t="shared" si="11"/>
        <v>-1173600</v>
      </c>
      <c r="J78" s="5">
        <f t="shared" si="12"/>
        <v>-0.13489655172413792</v>
      </c>
      <c r="K78" s="4">
        <v>70872100</v>
      </c>
      <c r="L78" s="6">
        <f t="shared" si="13"/>
        <v>-1.6559407721797436E-2</v>
      </c>
      <c r="M78" s="9">
        <v>2710978.0561206001</v>
      </c>
      <c r="N78" s="7">
        <f>Tabelle1[[#This Row],[Einfache_Steuer_Einkommen]]*Tabelle1[[#This Row],[Delta StEink]]*Tabelle1[[#This Row],[Gemeinde Anlage]]</f>
        <v>-80357.021811502898</v>
      </c>
      <c r="O78" s="2">
        <v>3.5723470000000002</v>
      </c>
      <c r="P78" s="8">
        <f t="shared" si="14"/>
        <v>-41925.064392</v>
      </c>
      <c r="Q78" s="32">
        <v>1.79</v>
      </c>
      <c r="R78" s="28">
        <f t="shared" si="15"/>
        <v>-75045.865261679995</v>
      </c>
      <c r="S78" s="10">
        <f>(Tabelle1[[#This Row],[Auswirkungen auf den Steuerbetrag]]-Tabelle1[[#This Row],[Delta Steuerbetrag4]])/Tabelle1[[#This Row],[Einfache_Steuer_Einkommen]]</f>
        <v>1.9591293031058867E-3</v>
      </c>
      <c r="T78">
        <v>414</v>
      </c>
      <c r="U78" t="s">
        <v>290</v>
      </c>
      <c r="V78" t="b">
        <v>1</v>
      </c>
      <c r="W78" t="b">
        <v>1</v>
      </c>
      <c r="X78" t="s">
        <v>385</v>
      </c>
    </row>
    <row r="79" spans="1:24" x14ac:dyDescent="0.2">
      <c r="A79" s="2">
        <v>415</v>
      </c>
      <c r="B79" s="2" t="s">
        <v>289</v>
      </c>
      <c r="C79" s="3">
        <v>4596000</v>
      </c>
      <c r="D79" s="3">
        <v>-3583000</v>
      </c>
      <c r="E79" s="3">
        <v>-1662000</v>
      </c>
      <c r="F79" s="3">
        <f t="shared" si="8"/>
        <v>-4596000</v>
      </c>
      <c r="G79" s="4">
        <f t="shared" si="9"/>
        <v>2508100</v>
      </c>
      <c r="H79" s="4">
        <f t="shared" si="10"/>
        <v>1163400</v>
      </c>
      <c r="I79" s="4">
        <f t="shared" si="11"/>
        <v>-924500</v>
      </c>
      <c r="J79" s="5">
        <f t="shared" si="12"/>
        <v>-0.20115317667536989</v>
      </c>
      <c r="K79" s="4">
        <v>42567700</v>
      </c>
      <c r="L79" s="6">
        <f t="shared" si="13"/>
        <v>-2.1718345130227849E-2</v>
      </c>
      <c r="M79" s="9">
        <v>1669199.8236640999</v>
      </c>
      <c r="N79" s="7">
        <f>Tabelle1[[#This Row],[Einfache_Steuer_Einkommen]]*Tabelle1[[#This Row],[Delta StEink]]*Tabelle1[[#This Row],[Gemeinde Anlage]]</f>
        <v>-46765.412641531584</v>
      </c>
      <c r="O79" s="2">
        <v>3.4957690000000001</v>
      </c>
      <c r="P79" s="8">
        <f t="shared" si="14"/>
        <v>-32318.384405000001</v>
      </c>
      <c r="Q79" s="32">
        <v>1.29</v>
      </c>
      <c r="R79" s="28">
        <f t="shared" si="15"/>
        <v>-41690.71588245</v>
      </c>
      <c r="S79" s="10">
        <f>(Tabelle1[[#This Row],[Auswirkungen auf den Steuerbetrag]]-Tabelle1[[#This Row],[Delta Steuerbetrag4]])/Tabelle1[[#This Row],[Einfache_Steuer_Einkommen]]</f>
        <v>3.0401972772450916E-3</v>
      </c>
      <c r="T79">
        <v>415</v>
      </c>
      <c r="U79" t="s">
        <v>289</v>
      </c>
      <c r="V79" t="b">
        <v>1</v>
      </c>
      <c r="W79" t="b">
        <v>1</v>
      </c>
      <c r="X79" t="s">
        <v>385</v>
      </c>
    </row>
    <row r="80" spans="1:24" x14ac:dyDescent="0.2">
      <c r="A80" s="2">
        <v>418</v>
      </c>
      <c r="B80" s="2" t="s">
        <v>288</v>
      </c>
      <c r="C80" s="3">
        <v>6991000</v>
      </c>
      <c r="D80" s="3">
        <v>-4040000</v>
      </c>
      <c r="E80" s="3">
        <v>-2960000</v>
      </c>
      <c r="F80" s="3">
        <f t="shared" si="8"/>
        <v>-6991000</v>
      </c>
      <c r="G80" s="4">
        <f t="shared" si="9"/>
        <v>2828000</v>
      </c>
      <c r="H80" s="4">
        <f t="shared" si="10"/>
        <v>2071999.9999999998</v>
      </c>
      <c r="I80" s="4">
        <f t="shared" si="11"/>
        <v>-2091000.0000000002</v>
      </c>
      <c r="J80" s="5">
        <f t="shared" si="12"/>
        <v>-0.2990988413674725</v>
      </c>
      <c r="K80" s="4">
        <v>69344200</v>
      </c>
      <c r="L80" s="6">
        <f t="shared" si="13"/>
        <v>-3.0153927797854762E-2</v>
      </c>
      <c r="M80" s="9">
        <v>2691797.4244053001</v>
      </c>
      <c r="N80" s="7">
        <f>Tabelle1[[#This Row],[Einfache_Steuer_Einkommen]]*Tabelle1[[#This Row],[Delta StEink]]*Tabelle1[[#This Row],[Gemeinde Anlage]]</f>
        <v>-152596.33854210141</v>
      </c>
      <c r="O80" s="2">
        <v>3.4815079999999998</v>
      </c>
      <c r="P80" s="8">
        <f t="shared" si="14"/>
        <v>-72798.332280000002</v>
      </c>
      <c r="Q80" s="32">
        <v>1.88</v>
      </c>
      <c r="R80" s="28">
        <f t="shared" si="15"/>
        <v>-136860.86468639999</v>
      </c>
      <c r="S80" s="10">
        <f>(Tabelle1[[#This Row],[Auswirkungen auf den Steuerbetrag]]-Tabelle1[[#This Row],[Delta Steuerbetrag4]])/Tabelle1[[#This Row],[Einfache_Steuer_Einkommen]]</f>
        <v>5.8457125016299714E-3</v>
      </c>
      <c r="T80">
        <v>418</v>
      </c>
      <c r="U80" t="s">
        <v>288</v>
      </c>
      <c r="V80" t="b">
        <v>1</v>
      </c>
      <c r="W80" t="b">
        <v>1</v>
      </c>
      <c r="X80" t="s">
        <v>385</v>
      </c>
    </row>
    <row r="81" spans="1:24" x14ac:dyDescent="0.2">
      <c r="A81" s="2">
        <v>420</v>
      </c>
      <c r="B81" s="2" t="s">
        <v>287</v>
      </c>
      <c r="C81" s="3">
        <v>5234000</v>
      </c>
      <c r="D81" s="3">
        <v>-2990000</v>
      </c>
      <c r="E81" s="3">
        <v>-2503000</v>
      </c>
      <c r="F81" s="3">
        <f t="shared" si="8"/>
        <v>-5234000</v>
      </c>
      <c r="G81" s="4">
        <f t="shared" si="9"/>
        <v>2092999.9999999998</v>
      </c>
      <c r="H81" s="4">
        <f t="shared" si="10"/>
        <v>1752100</v>
      </c>
      <c r="I81" s="4">
        <f t="shared" si="11"/>
        <v>-1388900</v>
      </c>
      <c r="J81" s="5">
        <f t="shared" si="12"/>
        <v>-0.26536110049675199</v>
      </c>
      <c r="K81" s="4">
        <v>62895200</v>
      </c>
      <c r="L81" s="6">
        <f t="shared" si="13"/>
        <v>-2.2082766252432617E-2</v>
      </c>
      <c r="M81" s="9">
        <v>2441966.1532340501</v>
      </c>
      <c r="N81" s="7">
        <f>Tabelle1[[#This Row],[Einfache_Steuer_Einkommen]]*Tabelle1[[#This Row],[Delta StEink]]*Tabelle1[[#This Row],[Gemeinde Anlage]]</f>
        <v>-78191.783249418397</v>
      </c>
      <c r="O81" s="2">
        <v>3.5609440000000001</v>
      </c>
      <c r="P81" s="8">
        <f t="shared" si="14"/>
        <v>-49457.951216000001</v>
      </c>
      <c r="Q81" s="32">
        <v>1.45</v>
      </c>
      <c r="R81" s="28">
        <f t="shared" si="15"/>
        <v>-71714.029263200006</v>
      </c>
      <c r="S81" s="10">
        <f>(Tabelle1[[#This Row],[Auswirkungen auf den Steuerbetrag]]-Tabelle1[[#This Row],[Delta Steuerbetrag4]])/Tabelle1[[#This Row],[Einfache_Steuer_Einkommen]]</f>
        <v>2.6526796768413406E-3</v>
      </c>
      <c r="T81">
        <v>420</v>
      </c>
      <c r="U81" t="s">
        <v>287</v>
      </c>
      <c r="V81" t="b">
        <v>1</v>
      </c>
      <c r="W81" t="b">
        <v>1</v>
      </c>
      <c r="X81" t="s">
        <v>385</v>
      </c>
    </row>
    <row r="82" spans="1:24" x14ac:dyDescent="0.2">
      <c r="A82" s="2">
        <v>421</v>
      </c>
      <c r="B82" s="2" t="s">
        <v>286</v>
      </c>
      <c r="C82" s="3">
        <v>122000</v>
      </c>
      <c r="D82" s="3">
        <v>-101000</v>
      </c>
      <c r="E82" s="3">
        <v>-31000</v>
      </c>
      <c r="F82" s="3">
        <f t="shared" si="8"/>
        <v>-122000</v>
      </c>
      <c r="G82" s="4">
        <f t="shared" si="9"/>
        <v>70700</v>
      </c>
      <c r="H82" s="4">
        <f t="shared" si="10"/>
        <v>21700</v>
      </c>
      <c r="I82" s="4">
        <f t="shared" si="11"/>
        <v>-29600</v>
      </c>
      <c r="J82" s="5">
        <f t="shared" si="12"/>
        <v>-0.24262295081967214</v>
      </c>
      <c r="K82" s="4">
        <v>2174200</v>
      </c>
      <c r="L82" s="6">
        <f t="shared" si="13"/>
        <v>-1.3614202925213871E-2</v>
      </c>
      <c r="M82" s="9">
        <v>78596.091576649997</v>
      </c>
      <c r="N82" s="7">
        <f>Tabelle1[[#This Row],[Einfache_Steuer_Einkommen]]*Tabelle1[[#This Row],[Delta StEink]]*Tabelle1[[#This Row],[Gemeinde Anlage]]</f>
        <v>-1070.0231398532057</v>
      </c>
      <c r="O82" s="2">
        <v>3.5668959999999998</v>
      </c>
      <c r="P82" s="8">
        <f t="shared" si="14"/>
        <v>-1055.8012160000001</v>
      </c>
      <c r="Q82" s="32">
        <v>1</v>
      </c>
      <c r="R82" s="28">
        <f t="shared" si="15"/>
        <v>-1055.8012160000001</v>
      </c>
      <c r="S82" s="10">
        <f>(Tabelle1[[#This Row],[Auswirkungen auf den Steuerbetrag]]-Tabelle1[[#This Row],[Delta Steuerbetrag4]])/Tabelle1[[#This Row],[Einfache_Steuer_Einkommen]]</f>
        <v>1.8094950484065611E-4</v>
      </c>
      <c r="T82">
        <v>421</v>
      </c>
      <c r="U82" t="s">
        <v>286</v>
      </c>
      <c r="V82" t="b">
        <v>1</v>
      </c>
      <c r="W82" t="b">
        <v>1</v>
      </c>
      <c r="X82" t="s">
        <v>385</v>
      </c>
    </row>
    <row r="83" spans="1:24" x14ac:dyDescent="0.2">
      <c r="A83" s="2">
        <v>422</v>
      </c>
      <c r="B83" s="2" t="s">
        <v>285</v>
      </c>
      <c r="C83" s="3">
        <v>479000</v>
      </c>
      <c r="D83" s="3">
        <v>-351000</v>
      </c>
      <c r="E83" s="3">
        <v>-175000</v>
      </c>
      <c r="F83" s="3">
        <f t="shared" si="8"/>
        <v>-479000</v>
      </c>
      <c r="G83" s="4">
        <f t="shared" si="9"/>
        <v>245699.99999999997</v>
      </c>
      <c r="H83" s="4">
        <f t="shared" si="10"/>
        <v>122499.99999999999</v>
      </c>
      <c r="I83" s="4">
        <f t="shared" si="11"/>
        <v>-110800.00000000004</v>
      </c>
      <c r="J83" s="5">
        <f t="shared" si="12"/>
        <v>-0.2313152400835074</v>
      </c>
      <c r="K83" s="4">
        <v>5089300</v>
      </c>
      <c r="L83" s="6">
        <f t="shared" si="13"/>
        <v>-2.1771166958127846E-2</v>
      </c>
      <c r="M83" s="9">
        <v>191895.43292645001</v>
      </c>
      <c r="N83" s="7">
        <f>Tabelle1[[#This Row],[Einfache_Steuer_Einkommen]]*Tabelle1[[#This Row],[Delta StEink]]*Tabelle1[[#This Row],[Gemeinde Anlage]]</f>
        <v>-7478.2396406517009</v>
      </c>
      <c r="O83" s="2">
        <v>3.4470529999999999</v>
      </c>
      <c r="P83" s="8">
        <f t="shared" si="14"/>
        <v>-3819.3347240000016</v>
      </c>
      <c r="Q83" s="32">
        <v>1.79</v>
      </c>
      <c r="R83" s="28">
        <f t="shared" si="15"/>
        <v>-6836.6091559600027</v>
      </c>
      <c r="S83" s="10">
        <f>(Tabelle1[[#This Row],[Auswirkungen auf den Steuerbetrag]]-Tabelle1[[#This Row],[Delta Steuerbetrag4]])/Tabelle1[[#This Row],[Einfache_Steuer_Einkommen]]</f>
        <v>3.3436464584210477E-3</v>
      </c>
      <c r="T83">
        <v>422</v>
      </c>
      <c r="U83" t="s">
        <v>284</v>
      </c>
      <c r="V83" t="b">
        <v>1</v>
      </c>
      <c r="W83" t="b">
        <v>0</v>
      </c>
      <c r="X83" t="s">
        <v>285</v>
      </c>
    </row>
    <row r="84" spans="1:24" x14ac:dyDescent="0.2">
      <c r="A84" s="2">
        <v>423</v>
      </c>
      <c r="B84" s="2" t="s">
        <v>283</v>
      </c>
      <c r="C84" s="3">
        <v>715000</v>
      </c>
      <c r="D84" s="3">
        <v>-384000</v>
      </c>
      <c r="E84" s="3">
        <v>-320000</v>
      </c>
      <c r="F84" s="3">
        <f t="shared" si="8"/>
        <v>-715000</v>
      </c>
      <c r="G84" s="4">
        <f t="shared" si="9"/>
        <v>268800</v>
      </c>
      <c r="H84" s="4">
        <f t="shared" si="10"/>
        <v>224000</v>
      </c>
      <c r="I84" s="4">
        <f t="shared" si="11"/>
        <v>-222200</v>
      </c>
      <c r="J84" s="5">
        <f t="shared" si="12"/>
        <v>-0.31076923076923074</v>
      </c>
      <c r="K84" s="4">
        <v>6341100</v>
      </c>
      <c r="L84" s="6">
        <f t="shared" si="13"/>
        <v>-3.5041238901767829E-2</v>
      </c>
      <c r="M84" s="9">
        <v>234972.70850025001</v>
      </c>
      <c r="N84" s="7">
        <f>Tabelle1[[#This Row],[Einfache_Steuer_Einkommen]]*Tabelle1[[#This Row],[Delta StEink]]*Tabelle1[[#This Row],[Gemeinde Anlage]]</f>
        <v>-14738.385316975357</v>
      </c>
      <c r="O84" s="2">
        <v>3.503809</v>
      </c>
      <c r="P84" s="8">
        <f t="shared" si="14"/>
        <v>-7785.4635979999994</v>
      </c>
      <c r="Q84" s="32">
        <v>1.79</v>
      </c>
      <c r="R84" s="28">
        <f t="shared" si="15"/>
        <v>-13935.979840419999</v>
      </c>
      <c r="S84" s="10">
        <f>(Tabelle1[[#This Row],[Auswirkungen auf den Steuerbetrag]]-Tabelle1[[#This Row],[Delta Steuerbetrag4]])/Tabelle1[[#This Row],[Einfache_Steuer_Einkommen]]</f>
        <v>3.4148879743389586E-3</v>
      </c>
      <c r="T84">
        <v>423</v>
      </c>
      <c r="U84" t="s">
        <v>283</v>
      </c>
      <c r="V84" t="b">
        <v>1</v>
      </c>
      <c r="W84" t="b">
        <v>1</v>
      </c>
      <c r="X84" t="s">
        <v>385</v>
      </c>
    </row>
    <row r="85" spans="1:24" x14ac:dyDescent="0.2">
      <c r="A85" s="2">
        <v>424</v>
      </c>
      <c r="B85" s="2" t="s">
        <v>282</v>
      </c>
      <c r="C85" s="3">
        <v>5413000</v>
      </c>
      <c r="D85" s="3">
        <v>-5125000</v>
      </c>
      <c r="E85" s="3">
        <v>-2029000</v>
      </c>
      <c r="F85" s="3">
        <f t="shared" si="8"/>
        <v>-5413000</v>
      </c>
      <c r="G85" s="4">
        <f t="shared" si="9"/>
        <v>3587500</v>
      </c>
      <c r="H85" s="4">
        <f t="shared" si="10"/>
        <v>1420300</v>
      </c>
      <c r="I85" s="4">
        <f t="shared" si="11"/>
        <v>-405200</v>
      </c>
      <c r="J85" s="5">
        <f t="shared" si="12"/>
        <v>-7.4856826159246256E-2</v>
      </c>
      <c r="K85" s="4">
        <v>52436300</v>
      </c>
      <c r="L85" s="6">
        <f t="shared" si="13"/>
        <v>-7.7274712365288933E-3</v>
      </c>
      <c r="M85" s="9">
        <v>1974964.07639865</v>
      </c>
      <c r="N85" s="7">
        <f>Tabelle1[[#This Row],[Einfache_Steuer_Einkommen]]*Tabelle1[[#This Row],[Delta StEink]]*Tabelle1[[#This Row],[Gemeinde Anlage]]</f>
        <v>-25944.512759032314</v>
      </c>
      <c r="O85" s="2">
        <v>3.4433560000000001</v>
      </c>
      <c r="P85" s="8">
        <f t="shared" si="14"/>
        <v>-13952.478512000002</v>
      </c>
      <c r="Q85" s="32">
        <v>1.7</v>
      </c>
      <c r="R85" s="28">
        <f t="shared" si="15"/>
        <v>-23719.213470400002</v>
      </c>
      <c r="S85" s="10">
        <f>(Tabelle1[[#This Row],[Auswirkungen auf den Steuerbetrag]]-Tabelle1[[#This Row],[Delta Steuerbetrag4]])/Tabelle1[[#This Row],[Einfache_Steuer_Einkommen]]</f>
        <v>1.1267543117493804E-3</v>
      </c>
      <c r="T85">
        <v>424</v>
      </c>
      <c r="U85" t="s">
        <v>282</v>
      </c>
      <c r="V85" t="b">
        <v>1</v>
      </c>
      <c r="W85" t="b">
        <v>1</v>
      </c>
      <c r="X85" t="s">
        <v>385</v>
      </c>
    </row>
    <row r="86" spans="1:24" x14ac:dyDescent="0.2">
      <c r="A86" s="2">
        <v>431</v>
      </c>
      <c r="B86" s="2" t="s">
        <v>281</v>
      </c>
      <c r="C86" s="3">
        <v>4959000</v>
      </c>
      <c r="D86" s="3">
        <v>-4637000</v>
      </c>
      <c r="E86" s="3">
        <v>-2312000</v>
      </c>
      <c r="F86" s="3">
        <f t="shared" si="8"/>
        <v>-4959000</v>
      </c>
      <c r="G86" s="4">
        <f t="shared" si="9"/>
        <v>3245900</v>
      </c>
      <c r="H86" s="4">
        <f t="shared" si="10"/>
        <v>1618400</v>
      </c>
      <c r="I86" s="4">
        <f t="shared" si="11"/>
        <v>-94700</v>
      </c>
      <c r="J86" s="5">
        <f t="shared" si="12"/>
        <v>-1.909659205484977E-2</v>
      </c>
      <c r="K86" s="4">
        <v>47499900</v>
      </c>
      <c r="L86" s="6">
        <f t="shared" si="13"/>
        <v>-1.9936884077650691E-3</v>
      </c>
      <c r="M86" s="9">
        <v>1843456.47423235</v>
      </c>
      <c r="N86" s="7">
        <f>Tabelle1[[#This Row],[Einfache_Steuer_Einkommen]]*Tabelle1[[#This Row],[Delta StEink]]*Tabelle1[[#This Row],[Gemeinde Anlage]]</f>
        <v>-6578.747267184739</v>
      </c>
      <c r="O86" s="2">
        <v>3.5477910000000001</v>
      </c>
      <c r="P86" s="8">
        <f t="shared" si="14"/>
        <v>-3359.758077</v>
      </c>
      <c r="Q86" s="32">
        <v>1.79</v>
      </c>
      <c r="R86" s="28">
        <f t="shared" si="15"/>
        <v>-6013.96695783</v>
      </c>
      <c r="S86" s="10">
        <f>(Tabelle1[[#This Row],[Auswirkungen auf den Steuerbetrag]]-Tabelle1[[#This Row],[Delta Steuerbetrag4]])/Tabelle1[[#This Row],[Einfache_Steuer_Einkommen]]</f>
        <v>3.0637029799682371E-4</v>
      </c>
      <c r="T86">
        <v>431</v>
      </c>
      <c r="U86" t="s">
        <v>281</v>
      </c>
      <c r="V86" t="b">
        <v>1</v>
      </c>
      <c r="W86" t="b">
        <v>1</v>
      </c>
      <c r="X86" t="s">
        <v>385</v>
      </c>
    </row>
    <row r="87" spans="1:24" x14ac:dyDescent="0.2">
      <c r="A87" s="2">
        <v>432</v>
      </c>
      <c r="B87" s="2" t="s">
        <v>280</v>
      </c>
      <c r="C87" s="3">
        <v>1445000</v>
      </c>
      <c r="D87" s="3">
        <v>-1338000</v>
      </c>
      <c r="E87" s="3">
        <v>-723000</v>
      </c>
      <c r="F87" s="3">
        <f t="shared" si="8"/>
        <v>-1445000</v>
      </c>
      <c r="G87" s="4">
        <f t="shared" si="9"/>
        <v>936599.99999999988</v>
      </c>
      <c r="H87" s="4">
        <f t="shared" si="10"/>
        <v>506099.99999999994</v>
      </c>
      <c r="I87" s="4">
        <f t="shared" si="11"/>
        <v>-2300.0000000001746</v>
      </c>
      <c r="J87" s="5">
        <f t="shared" si="12"/>
        <v>-1.5916955017302246E-3</v>
      </c>
      <c r="K87" s="4">
        <v>12631800</v>
      </c>
      <c r="L87" s="6">
        <f t="shared" si="13"/>
        <v>-1.8208014693077586E-4</v>
      </c>
      <c r="M87" s="9">
        <v>470159.28439175</v>
      </c>
      <c r="N87" s="7">
        <f>Tabelle1[[#This Row],[Einfache_Steuer_Einkommen]]*Tabelle1[[#This Row],[Delta StEink]]*Tabelle1[[#This Row],[Gemeinde Anlage]]</f>
        <v>-174.63761002915328</v>
      </c>
      <c r="O87" s="2">
        <v>3.438555</v>
      </c>
      <c r="P87" s="8">
        <f t="shared" si="14"/>
        <v>-79.086765000006011</v>
      </c>
      <c r="Q87" s="32">
        <v>2.04</v>
      </c>
      <c r="R87" s="28">
        <f t="shared" si="15"/>
        <v>-161.33700060001226</v>
      </c>
      <c r="S87" s="10">
        <f>(Tabelle1[[#This Row],[Auswirkungen auf den Steuerbetrag]]-Tabelle1[[#This Row],[Delta Steuerbetrag4]])/Tabelle1[[#This Row],[Einfache_Steuer_Einkommen]]</f>
        <v>2.8289581575206277E-5</v>
      </c>
      <c r="T87">
        <v>432</v>
      </c>
      <c r="U87" t="s">
        <v>280</v>
      </c>
      <c r="V87" t="b">
        <v>1</v>
      </c>
      <c r="W87" t="b">
        <v>1</v>
      </c>
      <c r="X87" t="s">
        <v>385</v>
      </c>
    </row>
    <row r="88" spans="1:24" x14ac:dyDescent="0.2">
      <c r="A88" s="2">
        <v>433</v>
      </c>
      <c r="B88" s="2" t="s">
        <v>279</v>
      </c>
      <c r="C88" s="3">
        <v>1646000</v>
      </c>
      <c r="D88" s="3">
        <v>-1518000</v>
      </c>
      <c r="E88" s="3">
        <v>-856000</v>
      </c>
      <c r="F88" s="3">
        <f t="shared" si="8"/>
        <v>-1646000</v>
      </c>
      <c r="G88" s="4">
        <f t="shared" si="9"/>
        <v>1062600</v>
      </c>
      <c r="H88" s="4">
        <f t="shared" si="10"/>
        <v>599200</v>
      </c>
      <c r="I88" s="4">
        <f t="shared" si="11"/>
        <v>15800</v>
      </c>
      <c r="J88" s="5">
        <f t="shared" si="12"/>
        <v>9.5990279465370601E-3</v>
      </c>
      <c r="K88" s="4">
        <v>16694800</v>
      </c>
      <c r="L88" s="6">
        <f t="shared" si="13"/>
        <v>9.4640247262620699E-4</v>
      </c>
      <c r="M88" s="9">
        <v>631660.17569105001</v>
      </c>
      <c r="N88" s="7">
        <f>Tabelle1[[#This Row],[Einfache_Steuer_Einkommen]]*Tabelle1[[#This Row],[Delta StEink]]*Tabelle1[[#This Row],[Gemeinde Anlage]]</f>
        <v>1279.3021695657201</v>
      </c>
      <c r="O88" s="2">
        <v>3.4405459999999999</v>
      </c>
      <c r="P88" s="8">
        <f t="shared" si="14"/>
        <v>543.606268</v>
      </c>
      <c r="Q88" s="32">
        <v>2.14</v>
      </c>
      <c r="R88" s="28">
        <f t="shared" si="15"/>
        <v>1163.3174135200002</v>
      </c>
      <c r="S88" s="10">
        <f>(Tabelle1[[#This Row],[Auswirkungen auf den Steuerbetrag]]-Tabelle1[[#This Row],[Delta Steuerbetrag4]])/Tabelle1[[#This Row],[Einfache_Steuer_Einkommen]]</f>
        <v>-1.8361891489966113E-4</v>
      </c>
      <c r="T88">
        <v>433</v>
      </c>
      <c r="U88" t="s">
        <v>279</v>
      </c>
      <c r="V88" t="b">
        <v>1</v>
      </c>
      <c r="W88" t="b">
        <v>1</v>
      </c>
      <c r="X88" t="s">
        <v>385</v>
      </c>
    </row>
    <row r="89" spans="1:24" x14ac:dyDescent="0.2">
      <c r="A89" s="2">
        <v>434</v>
      </c>
      <c r="B89" s="2" t="s">
        <v>278</v>
      </c>
      <c r="C89" s="3">
        <v>4252000</v>
      </c>
      <c r="D89" s="3">
        <v>-2757000</v>
      </c>
      <c r="E89" s="3">
        <v>-2106000</v>
      </c>
      <c r="F89" s="3">
        <f t="shared" si="8"/>
        <v>-4252000</v>
      </c>
      <c r="G89" s="4">
        <f t="shared" si="9"/>
        <v>1929899.9999999998</v>
      </c>
      <c r="H89" s="4">
        <f t="shared" si="10"/>
        <v>1474200</v>
      </c>
      <c r="I89" s="4">
        <f t="shared" si="11"/>
        <v>-847900</v>
      </c>
      <c r="J89" s="5">
        <f t="shared" si="12"/>
        <v>-0.19941204139228599</v>
      </c>
      <c r="K89" s="4">
        <v>37800000</v>
      </c>
      <c r="L89" s="6">
        <f t="shared" si="13"/>
        <v>-2.243121693121693E-2</v>
      </c>
      <c r="M89" s="9">
        <v>1499133.6959283999</v>
      </c>
      <c r="N89" s="7">
        <f>Tabelle1[[#This Row],[Einfache_Steuer_Einkommen]]*Tabelle1[[#This Row],[Delta StEink]]*Tabelle1[[#This Row],[Gemeinde Anlage]]</f>
        <v>-71962.621324451262</v>
      </c>
      <c r="O89" s="2">
        <v>3.502176</v>
      </c>
      <c r="P89" s="8">
        <f t="shared" si="14"/>
        <v>-29694.950304000002</v>
      </c>
      <c r="Q89" s="32">
        <v>2.14</v>
      </c>
      <c r="R89" s="28">
        <f t="shared" si="15"/>
        <v>-63547.19365056001</v>
      </c>
      <c r="S89" s="10">
        <f>(Tabelle1[[#This Row],[Auswirkungen auf den Steuerbetrag]]-Tabelle1[[#This Row],[Delta Steuerbetrag4]])/Tabelle1[[#This Row],[Einfache_Steuer_Einkommen]]</f>
        <v>5.6135271302001216E-3</v>
      </c>
      <c r="T89">
        <v>434</v>
      </c>
      <c r="U89" t="s">
        <v>278</v>
      </c>
      <c r="V89" t="b">
        <v>1</v>
      </c>
      <c r="W89" t="b">
        <v>1</v>
      </c>
      <c r="X89" t="s">
        <v>385</v>
      </c>
    </row>
    <row r="90" spans="1:24" x14ac:dyDescent="0.2">
      <c r="A90" s="2">
        <v>435</v>
      </c>
      <c r="B90" s="2" t="s">
        <v>277</v>
      </c>
      <c r="C90" s="3">
        <v>1509000</v>
      </c>
      <c r="D90" s="3">
        <v>-1170000</v>
      </c>
      <c r="E90" s="3">
        <v>-749000</v>
      </c>
      <c r="F90" s="3">
        <f t="shared" si="8"/>
        <v>-1509000</v>
      </c>
      <c r="G90" s="4">
        <f t="shared" si="9"/>
        <v>819000</v>
      </c>
      <c r="H90" s="4">
        <f t="shared" si="10"/>
        <v>524300</v>
      </c>
      <c r="I90" s="4">
        <f t="shared" si="11"/>
        <v>-165700</v>
      </c>
      <c r="J90" s="5">
        <f t="shared" si="12"/>
        <v>-0.1098078197481776</v>
      </c>
      <c r="K90" s="4">
        <v>14009800</v>
      </c>
      <c r="L90" s="6">
        <f t="shared" si="13"/>
        <v>-1.1827435081157476E-2</v>
      </c>
      <c r="M90" s="9">
        <v>541302.41232849902</v>
      </c>
      <c r="N90" s="7">
        <f>Tabelle1[[#This Row],[Einfache_Steuer_Einkommen]]*Tabelle1[[#This Row],[Delta StEink]]*Tabelle1[[#This Row],[Gemeinde Anlage]]</f>
        <v>-12420.30513371316</v>
      </c>
      <c r="O90" s="2">
        <v>3.4903550000000001</v>
      </c>
      <c r="P90" s="8">
        <f t="shared" si="14"/>
        <v>-5783.5182350000005</v>
      </c>
      <c r="Q90" s="32">
        <v>1.94</v>
      </c>
      <c r="R90" s="28">
        <f t="shared" si="15"/>
        <v>-11220.025375900001</v>
      </c>
      <c r="S90" s="10">
        <f>(Tabelle1[[#This Row],[Auswirkungen auf den Steuerbetrag]]-Tabelle1[[#This Row],[Delta Steuerbetrag4]])/Tabelle1[[#This Row],[Einfache_Steuer_Einkommen]]</f>
        <v>2.2173922200899934E-3</v>
      </c>
      <c r="T90">
        <v>435</v>
      </c>
      <c r="U90" t="s">
        <v>277</v>
      </c>
      <c r="V90" t="b">
        <v>1</v>
      </c>
      <c r="W90" t="b">
        <v>1</v>
      </c>
      <c r="X90" t="s">
        <v>385</v>
      </c>
    </row>
    <row r="91" spans="1:24" x14ac:dyDescent="0.2">
      <c r="A91" s="2">
        <v>437</v>
      </c>
      <c r="B91" s="2" t="s">
        <v>276</v>
      </c>
      <c r="C91" s="3">
        <v>147000</v>
      </c>
      <c r="D91" s="3">
        <v>-81000</v>
      </c>
      <c r="E91" s="3">
        <v>-80000</v>
      </c>
      <c r="F91" s="3">
        <f t="shared" si="8"/>
        <v>-147000</v>
      </c>
      <c r="G91" s="4">
        <f t="shared" si="9"/>
        <v>56700</v>
      </c>
      <c r="H91" s="4">
        <f t="shared" si="10"/>
        <v>56000</v>
      </c>
      <c r="I91" s="4">
        <f t="shared" si="11"/>
        <v>-34300</v>
      </c>
      <c r="J91" s="5">
        <f t="shared" si="12"/>
        <v>-0.23333333333333334</v>
      </c>
      <c r="K91" s="4">
        <v>1938500</v>
      </c>
      <c r="L91" s="6">
        <f t="shared" si="13"/>
        <v>-1.7694093371163271E-2</v>
      </c>
      <c r="M91" s="9">
        <v>71297.791088500002</v>
      </c>
      <c r="N91" s="7">
        <f>Tabelle1[[#This Row],[Einfache_Steuer_Einkommen]]*Tabelle1[[#This Row],[Delta StEink]]*Tabelle1[[#This Row],[Gemeinde Anlage]]</f>
        <v>-2447.4065589945662</v>
      </c>
      <c r="O91" s="2">
        <v>3.0454979999999998</v>
      </c>
      <c r="P91" s="8">
        <f t="shared" si="14"/>
        <v>-1044.605814</v>
      </c>
      <c r="Q91" s="32">
        <v>1.94</v>
      </c>
      <c r="R91" s="28">
        <f t="shared" si="15"/>
        <v>-2026.5352791600001</v>
      </c>
      <c r="S91" s="10">
        <f>(Tabelle1[[#This Row],[Auswirkungen auf den Steuerbetrag]]-Tabelle1[[#This Row],[Delta Steuerbetrag4]])/Tabelle1[[#This Row],[Einfache_Steuer_Einkommen]]</f>
        <v>5.9030058773090199E-3</v>
      </c>
      <c r="T91">
        <v>437</v>
      </c>
      <c r="U91" t="s">
        <v>276</v>
      </c>
      <c r="V91" t="b">
        <v>1</v>
      </c>
      <c r="W91" t="b">
        <v>1</v>
      </c>
      <c r="X91" t="s">
        <v>385</v>
      </c>
    </row>
    <row r="92" spans="1:24" x14ac:dyDescent="0.2">
      <c r="A92" s="2">
        <v>438</v>
      </c>
      <c r="B92" s="2" t="s">
        <v>275</v>
      </c>
      <c r="C92" s="3">
        <v>4442000</v>
      </c>
      <c r="D92" s="3">
        <v>-4483000</v>
      </c>
      <c r="E92" s="3">
        <v>-1839000</v>
      </c>
      <c r="F92" s="3">
        <f t="shared" si="8"/>
        <v>-4442000</v>
      </c>
      <c r="G92" s="4">
        <f t="shared" si="9"/>
        <v>3138100</v>
      </c>
      <c r="H92" s="4">
        <f t="shared" si="10"/>
        <v>1287300</v>
      </c>
      <c r="I92" s="4">
        <f t="shared" si="11"/>
        <v>-16600</v>
      </c>
      <c r="J92" s="5">
        <f t="shared" si="12"/>
        <v>-3.7370553804592526E-3</v>
      </c>
      <c r="K92" s="4">
        <v>36590200</v>
      </c>
      <c r="L92" s="6">
        <f t="shared" si="13"/>
        <v>-4.5367338795633804E-4</v>
      </c>
      <c r="M92" s="9">
        <v>1491570.599649</v>
      </c>
      <c r="N92" s="7">
        <f>Tabelle1[[#This Row],[Einfache_Steuer_Einkommen]]*Tabelle1[[#This Row],[Delta StEink]]*Tabelle1[[#This Row],[Gemeinde Anlage]]</f>
        <v>-1272.1694681593976</v>
      </c>
      <c r="O92" s="2">
        <v>3.4539949999999999</v>
      </c>
      <c r="P92" s="8">
        <f t="shared" si="14"/>
        <v>-573.36316999999997</v>
      </c>
      <c r="Q92" s="32">
        <v>1.88</v>
      </c>
      <c r="R92" s="28">
        <f t="shared" si="15"/>
        <v>-1077.9227595999998</v>
      </c>
      <c r="S92" s="10">
        <f>(Tabelle1[[#This Row],[Auswirkungen auf den Steuerbetrag]]-Tabelle1[[#This Row],[Delta Steuerbetrag4]])/Tabelle1[[#This Row],[Einfache_Steuer_Einkommen]]</f>
        <v>1.3022964424554118E-4</v>
      </c>
      <c r="T92">
        <v>438</v>
      </c>
      <c r="U92" t="s">
        <v>275</v>
      </c>
      <c r="V92" t="b">
        <v>1</v>
      </c>
      <c r="W92" t="b">
        <v>1</v>
      </c>
      <c r="X92" t="s">
        <v>385</v>
      </c>
    </row>
    <row r="93" spans="1:24" x14ac:dyDescent="0.2">
      <c r="A93" s="2">
        <v>441</v>
      </c>
      <c r="B93" s="2" t="s">
        <v>274</v>
      </c>
      <c r="C93" s="3">
        <v>2310000</v>
      </c>
      <c r="D93" s="3">
        <v>-1534000</v>
      </c>
      <c r="E93" s="3">
        <v>-1157000</v>
      </c>
      <c r="F93" s="3">
        <f t="shared" si="8"/>
        <v>-2310000</v>
      </c>
      <c r="G93" s="4">
        <f t="shared" si="9"/>
        <v>1073800</v>
      </c>
      <c r="H93" s="4">
        <f t="shared" si="10"/>
        <v>809900</v>
      </c>
      <c r="I93" s="4">
        <f t="shared" si="11"/>
        <v>-426300</v>
      </c>
      <c r="J93" s="5">
        <f t="shared" si="12"/>
        <v>-0.18454545454545454</v>
      </c>
      <c r="K93" s="4">
        <v>23051200</v>
      </c>
      <c r="L93" s="6">
        <f t="shared" si="13"/>
        <v>-1.8493614215312003E-2</v>
      </c>
      <c r="M93" s="9">
        <v>857008.76984119997</v>
      </c>
      <c r="N93" s="7">
        <f>Tabelle1[[#This Row],[Einfache_Steuer_Einkommen]]*Tabelle1[[#This Row],[Delta StEink]]*Tabelle1[[#This Row],[Gemeinde Anlage]]</f>
        <v>-32332.346719907826</v>
      </c>
      <c r="O93" s="2">
        <v>3.4174530000000001</v>
      </c>
      <c r="P93" s="8">
        <f t="shared" si="14"/>
        <v>-14568.602139000001</v>
      </c>
      <c r="Q93" s="32">
        <v>2.04</v>
      </c>
      <c r="R93" s="28">
        <f t="shared" si="15"/>
        <v>-29719.948363560001</v>
      </c>
      <c r="S93" s="10">
        <f>(Tabelle1[[#This Row],[Auswirkungen auf den Steuerbetrag]]-Tabelle1[[#This Row],[Delta Steuerbetrag4]])/Tabelle1[[#This Row],[Einfache_Steuer_Einkommen]]</f>
        <v>3.0482749398607566E-3</v>
      </c>
      <c r="T93">
        <v>441</v>
      </c>
      <c r="U93" t="s">
        <v>274</v>
      </c>
      <c r="V93" t="b">
        <v>1</v>
      </c>
      <c r="W93" t="b">
        <v>1</v>
      </c>
      <c r="X93" t="s">
        <v>385</v>
      </c>
    </row>
    <row r="94" spans="1:24" x14ac:dyDescent="0.2">
      <c r="A94" s="2">
        <v>442</v>
      </c>
      <c r="B94" s="2" t="s">
        <v>273</v>
      </c>
      <c r="C94" s="3">
        <v>835000</v>
      </c>
      <c r="D94" s="3">
        <v>-759000</v>
      </c>
      <c r="E94" s="3">
        <v>-341000</v>
      </c>
      <c r="F94" s="3">
        <f t="shared" si="8"/>
        <v>-835000</v>
      </c>
      <c r="G94" s="4">
        <f t="shared" si="9"/>
        <v>531300</v>
      </c>
      <c r="H94" s="4">
        <f t="shared" si="10"/>
        <v>238699.99999999997</v>
      </c>
      <c r="I94" s="4">
        <f t="shared" si="11"/>
        <v>-65000.000000000029</v>
      </c>
      <c r="J94" s="5">
        <f t="shared" si="12"/>
        <v>-7.784431137724554E-2</v>
      </c>
      <c r="K94" s="4">
        <v>7085400</v>
      </c>
      <c r="L94" s="6">
        <f t="shared" si="13"/>
        <v>-9.1737939989273761E-3</v>
      </c>
      <c r="M94" s="9">
        <v>251029.12905715001</v>
      </c>
      <c r="N94" s="7">
        <f>Tabelle1[[#This Row],[Einfache_Steuer_Einkommen]]*Tabelle1[[#This Row],[Delta StEink]]*Tabelle1[[#This Row],[Gemeinde Anlage]]</f>
        <v>-3684.6232283207182</v>
      </c>
      <c r="O94" s="2">
        <v>3.5100880000000001</v>
      </c>
      <c r="P94" s="8">
        <f t="shared" si="14"/>
        <v>-2281.5572000000011</v>
      </c>
      <c r="Q94" s="32">
        <v>1.6</v>
      </c>
      <c r="R94" s="28">
        <f t="shared" si="15"/>
        <v>-3650.4915200000019</v>
      </c>
      <c r="S94" s="10">
        <f>(Tabelle1[[#This Row],[Auswirkungen auf den Steuerbetrag]]-Tabelle1[[#This Row],[Delta Steuerbetrag4]])/Tabelle1[[#This Row],[Einfache_Steuer_Einkommen]]</f>
        <v>1.3596712241688034E-4</v>
      </c>
      <c r="T94">
        <v>442</v>
      </c>
      <c r="U94" t="s">
        <v>273</v>
      </c>
      <c r="V94" t="b">
        <v>1</v>
      </c>
      <c r="W94" t="b">
        <v>1</v>
      </c>
      <c r="X94" t="s">
        <v>385</v>
      </c>
    </row>
    <row r="95" spans="1:24" x14ac:dyDescent="0.2">
      <c r="A95" s="2">
        <v>443</v>
      </c>
      <c r="B95" s="2" t="s">
        <v>272</v>
      </c>
      <c r="C95" s="3">
        <v>9495000</v>
      </c>
      <c r="D95" s="3">
        <v>-7046000</v>
      </c>
      <c r="E95" s="3">
        <v>-5222000</v>
      </c>
      <c r="F95" s="3">
        <f t="shared" si="8"/>
        <v>-9495000</v>
      </c>
      <c r="G95" s="4">
        <f t="shared" si="9"/>
        <v>4932200</v>
      </c>
      <c r="H95" s="4">
        <f t="shared" si="10"/>
        <v>3655400</v>
      </c>
      <c r="I95" s="4">
        <f t="shared" si="11"/>
        <v>-907400</v>
      </c>
      <c r="J95" s="5">
        <f t="shared" si="12"/>
        <v>-9.5566087414428652E-2</v>
      </c>
      <c r="K95" s="4">
        <v>122715100</v>
      </c>
      <c r="L95" s="6">
        <f t="shared" si="13"/>
        <v>-7.3943630408971677E-3</v>
      </c>
      <c r="M95" s="9">
        <v>4774868.61501275</v>
      </c>
      <c r="N95" s="7">
        <f>Tabelle1[[#This Row],[Einfache_Steuer_Einkommen]]*Tabelle1[[#This Row],[Delta StEink]]*Tabelle1[[#This Row],[Gemeinde Anlage]]</f>
        <v>-61787.446020982716</v>
      </c>
      <c r="O95" s="2">
        <v>3.5471870000000001</v>
      </c>
      <c r="P95" s="8">
        <f t="shared" si="14"/>
        <v>-32187.174837999999</v>
      </c>
      <c r="Q95" s="32">
        <v>1.75</v>
      </c>
      <c r="R95" s="28">
        <f t="shared" si="15"/>
        <v>-56327.555966499996</v>
      </c>
      <c r="S95" s="10">
        <f>(Tabelle1[[#This Row],[Auswirkungen auf den Steuerbetrag]]-Tabelle1[[#This Row],[Delta Steuerbetrag4]])/Tabelle1[[#This Row],[Einfache_Steuer_Einkommen]]</f>
        <v>1.1434639347596249E-3</v>
      </c>
      <c r="T95">
        <v>443</v>
      </c>
      <c r="U95" t="s">
        <v>272</v>
      </c>
      <c r="V95" t="b">
        <v>1</v>
      </c>
      <c r="W95" t="b">
        <v>1</v>
      </c>
      <c r="X95" t="s">
        <v>385</v>
      </c>
    </row>
    <row r="96" spans="1:24" x14ac:dyDescent="0.2">
      <c r="A96" s="2">
        <v>444</v>
      </c>
      <c r="B96" s="2" t="s">
        <v>271</v>
      </c>
      <c r="C96" s="3">
        <v>5756000</v>
      </c>
      <c r="D96" s="3">
        <v>-4521000</v>
      </c>
      <c r="E96" s="3">
        <v>-2314000</v>
      </c>
      <c r="F96" s="3">
        <f t="shared" si="8"/>
        <v>-5756000</v>
      </c>
      <c r="G96" s="4">
        <f t="shared" si="9"/>
        <v>3164700</v>
      </c>
      <c r="H96" s="4">
        <f t="shared" si="10"/>
        <v>1619800</v>
      </c>
      <c r="I96" s="4">
        <f t="shared" si="11"/>
        <v>-971500</v>
      </c>
      <c r="J96" s="5">
        <f t="shared" si="12"/>
        <v>-0.16878040305767894</v>
      </c>
      <c r="K96" s="4">
        <v>50057600</v>
      </c>
      <c r="L96" s="6">
        <f t="shared" si="13"/>
        <v>-1.9407642395959854E-2</v>
      </c>
      <c r="M96" s="9">
        <v>1907862.5945788</v>
      </c>
      <c r="N96" s="7">
        <f>Tabelle1[[#This Row],[Einfache_Steuer_Einkommen]]*Tabelle1[[#This Row],[Delta StEink]]*Tabelle1[[#This Row],[Gemeinde Anlage]]</f>
        <v>-67389.349256708549</v>
      </c>
      <c r="O96" s="2">
        <v>3.4526279999999998</v>
      </c>
      <c r="P96" s="8">
        <f t="shared" si="14"/>
        <v>-33542.281020000002</v>
      </c>
      <c r="Q96" s="32">
        <v>1.82</v>
      </c>
      <c r="R96" s="28">
        <f t="shared" si="15"/>
        <v>-61046.951456400006</v>
      </c>
      <c r="S96" s="10">
        <f>(Tabelle1[[#This Row],[Auswirkungen auf den Steuerbetrag]]-Tabelle1[[#This Row],[Delta Steuerbetrag4]])/Tabelle1[[#This Row],[Einfache_Steuer_Einkommen]]</f>
        <v>3.324347266061243E-3</v>
      </c>
      <c r="T96">
        <v>444</v>
      </c>
      <c r="U96" t="s">
        <v>271</v>
      </c>
      <c r="V96" t="b">
        <v>1</v>
      </c>
      <c r="W96" t="b">
        <v>1</v>
      </c>
      <c r="X96" t="s">
        <v>385</v>
      </c>
    </row>
    <row r="97" spans="1:24" x14ac:dyDescent="0.2">
      <c r="A97" s="2">
        <v>445</v>
      </c>
      <c r="B97" s="2" t="s">
        <v>270</v>
      </c>
      <c r="C97" s="3">
        <v>2550000</v>
      </c>
      <c r="D97" s="3">
        <v>-2244000</v>
      </c>
      <c r="E97" s="3">
        <v>-1367000</v>
      </c>
      <c r="F97" s="3">
        <f t="shared" si="8"/>
        <v>-2550000</v>
      </c>
      <c r="G97" s="4">
        <f t="shared" si="9"/>
        <v>1570800</v>
      </c>
      <c r="H97" s="4">
        <f t="shared" si="10"/>
        <v>956899.99999999988</v>
      </c>
      <c r="I97" s="4">
        <f t="shared" si="11"/>
        <v>-22300.000000000116</v>
      </c>
      <c r="J97" s="5">
        <f t="shared" si="12"/>
        <v>-8.7450980392157311E-3</v>
      </c>
      <c r="K97" s="4">
        <v>27596800</v>
      </c>
      <c r="L97" s="6">
        <f t="shared" si="13"/>
        <v>-8.0806470315399309E-4</v>
      </c>
      <c r="M97" s="9">
        <v>1018266.27570525</v>
      </c>
      <c r="N97" s="7">
        <f>Tabelle1[[#This Row],[Einfache_Steuer_Einkommen]]*Tabelle1[[#This Row],[Delta StEink]]*Tabelle1[[#This Row],[Gemeinde Anlage]]</f>
        <v>-1785.5303277065823</v>
      </c>
      <c r="O97" s="2">
        <v>3.3433470000000001</v>
      </c>
      <c r="P97" s="8">
        <f t="shared" si="14"/>
        <v>-745.56638100000384</v>
      </c>
      <c r="Q97" s="32">
        <v>2.17</v>
      </c>
      <c r="R97" s="28">
        <f t="shared" si="15"/>
        <v>-1617.8790467700082</v>
      </c>
      <c r="S97" s="10">
        <f>(Tabelle1[[#This Row],[Auswirkungen auf den Steuerbetrag]]-Tabelle1[[#This Row],[Delta Steuerbetrag4]])/Tabelle1[[#This Row],[Einfache_Steuer_Einkommen]]</f>
        <v>1.6464385096173293E-4</v>
      </c>
      <c r="T97">
        <v>445</v>
      </c>
      <c r="U97" t="s">
        <v>270</v>
      </c>
      <c r="V97" t="b">
        <v>1</v>
      </c>
      <c r="W97" t="b">
        <v>1</v>
      </c>
      <c r="X97" t="s">
        <v>385</v>
      </c>
    </row>
    <row r="98" spans="1:24" x14ac:dyDescent="0.2">
      <c r="A98" s="2">
        <v>446</v>
      </c>
      <c r="B98" s="2" t="s">
        <v>269</v>
      </c>
      <c r="C98" s="3">
        <v>10753000</v>
      </c>
      <c r="D98" s="3">
        <v>-9059000</v>
      </c>
      <c r="E98" s="3">
        <v>-5487000</v>
      </c>
      <c r="F98" s="3">
        <f t="shared" si="8"/>
        <v>-10753000</v>
      </c>
      <c r="G98" s="4">
        <f t="shared" si="9"/>
        <v>6341300</v>
      </c>
      <c r="H98" s="4">
        <f t="shared" si="10"/>
        <v>3840899.9999999995</v>
      </c>
      <c r="I98" s="4">
        <f t="shared" si="11"/>
        <v>-570800.00000000047</v>
      </c>
      <c r="J98" s="5">
        <f t="shared" si="12"/>
        <v>-5.308286059704273E-2</v>
      </c>
      <c r="K98" s="4">
        <v>120273000</v>
      </c>
      <c r="L98" s="6">
        <f t="shared" si="13"/>
        <v>-4.7458698128424537E-3</v>
      </c>
      <c r="M98" s="9">
        <v>4717806.6394798998</v>
      </c>
      <c r="N98" s="7">
        <f>Tabelle1[[#This Row],[Einfache_Steuer_Einkommen]]*Tabelle1[[#This Row],[Delta StEink]]*Tabelle1[[#This Row],[Gemeinde Anlage]]</f>
        <v>-43436.786459482595</v>
      </c>
      <c r="O98" s="2">
        <v>3.5266289999999998</v>
      </c>
      <c r="P98" s="8">
        <f t="shared" si="14"/>
        <v>-20129.998332000017</v>
      </c>
      <c r="Q98" s="32">
        <v>1.94</v>
      </c>
      <c r="R98" s="28">
        <f t="shared" si="15"/>
        <v>-39052.196764080036</v>
      </c>
      <c r="S98" s="10">
        <f>(Tabelle1[[#This Row],[Auswirkungen auf den Steuerbetrag]]-Tabelle1[[#This Row],[Delta Steuerbetrag4]])/Tabelle1[[#This Row],[Einfache_Steuer_Einkommen]]</f>
        <v>9.2937036857575087E-4</v>
      </c>
      <c r="T98">
        <v>446</v>
      </c>
      <c r="U98" t="s">
        <v>269</v>
      </c>
      <c r="V98" t="b">
        <v>1</v>
      </c>
      <c r="W98" t="b">
        <v>1</v>
      </c>
      <c r="X98" t="s">
        <v>385</v>
      </c>
    </row>
    <row r="99" spans="1:24" x14ac:dyDescent="0.2">
      <c r="A99" s="2">
        <v>448</v>
      </c>
      <c r="B99" s="2" t="s">
        <v>268</v>
      </c>
      <c r="C99" s="3">
        <v>2330000</v>
      </c>
      <c r="D99" s="3">
        <v>-2453000</v>
      </c>
      <c r="E99" s="3">
        <v>-1112000</v>
      </c>
      <c r="F99" s="3">
        <f t="shared" si="8"/>
        <v>-2330000</v>
      </c>
      <c r="G99" s="4">
        <f t="shared" si="9"/>
        <v>1717100</v>
      </c>
      <c r="H99" s="4">
        <f t="shared" si="10"/>
        <v>778400</v>
      </c>
      <c r="I99" s="4">
        <f t="shared" si="11"/>
        <v>165500</v>
      </c>
      <c r="J99" s="5">
        <f t="shared" si="12"/>
        <v>7.1030042918454939E-2</v>
      </c>
      <c r="K99" s="4">
        <v>24053300</v>
      </c>
      <c r="L99" s="6">
        <f t="shared" si="13"/>
        <v>6.8805527723846622E-3</v>
      </c>
      <c r="M99" s="9">
        <v>904146.31000209996</v>
      </c>
      <c r="N99" s="7">
        <f>Tabelle1[[#This Row],[Einfache_Steuer_Einkommen]]*Tabelle1[[#This Row],[Delta StEink]]*Tabelle1[[#This Row],[Gemeinde Anlage]]</f>
        <v>11135.637255868096</v>
      </c>
      <c r="O99" s="2">
        <v>3.4032930000000001</v>
      </c>
      <c r="P99" s="8">
        <f t="shared" si="14"/>
        <v>5632.4499150000001</v>
      </c>
      <c r="Q99" s="32">
        <v>1.79</v>
      </c>
      <c r="R99" s="28">
        <f t="shared" si="15"/>
        <v>10082.085347850001</v>
      </c>
      <c r="S99" s="10">
        <f>(Tabelle1[[#This Row],[Auswirkungen auf den Steuerbetrag]]-Tabelle1[[#This Row],[Delta Steuerbetrag4]])/Tabelle1[[#This Row],[Einfache_Steuer_Einkommen]]</f>
        <v>-1.1652449347668607E-3</v>
      </c>
      <c r="T99">
        <v>448</v>
      </c>
      <c r="U99" t="s">
        <v>268</v>
      </c>
      <c r="V99" t="b">
        <v>1</v>
      </c>
      <c r="W99" t="b">
        <v>1</v>
      </c>
      <c r="X99" t="s">
        <v>385</v>
      </c>
    </row>
    <row r="100" spans="1:24" x14ac:dyDescent="0.2">
      <c r="A100" s="2">
        <v>449</v>
      </c>
      <c r="B100" s="2" t="s">
        <v>267</v>
      </c>
      <c r="C100" s="3">
        <v>3285000</v>
      </c>
      <c r="D100" s="3">
        <v>-2629000</v>
      </c>
      <c r="E100" s="3">
        <v>-1242000</v>
      </c>
      <c r="F100" s="3">
        <f t="shared" si="8"/>
        <v>-3285000</v>
      </c>
      <c r="G100" s="4">
        <f t="shared" si="9"/>
        <v>1840299.9999999998</v>
      </c>
      <c r="H100" s="4">
        <f t="shared" si="10"/>
        <v>869400</v>
      </c>
      <c r="I100" s="4">
        <f t="shared" si="11"/>
        <v>-575300.00000000023</v>
      </c>
      <c r="J100" s="5">
        <f t="shared" si="12"/>
        <v>-0.17512937595129383</v>
      </c>
      <c r="K100" s="4">
        <v>22682300</v>
      </c>
      <c r="L100" s="6">
        <f t="shared" si="13"/>
        <v>-2.5363389074300236E-2</v>
      </c>
      <c r="M100" s="9">
        <v>872383.61056824995</v>
      </c>
      <c r="N100" s="7">
        <f>Tabelle1[[#This Row],[Einfache_Steuer_Einkommen]]*Tabelle1[[#This Row],[Delta StEink]]*Tabelle1[[#This Row],[Gemeinde Anlage]]</f>
        <v>-42040.54938008215</v>
      </c>
      <c r="O100" s="2">
        <v>3.441586</v>
      </c>
      <c r="P100" s="8">
        <f t="shared" si="14"/>
        <v>-19799.444258000007</v>
      </c>
      <c r="Q100" s="32">
        <v>1.9</v>
      </c>
      <c r="R100" s="28">
        <f t="shared" si="15"/>
        <v>-37618.944090200013</v>
      </c>
      <c r="S100" s="10">
        <f>(Tabelle1[[#This Row],[Auswirkungen auf den Steuerbetrag]]-Tabelle1[[#This Row],[Delta Steuerbetrag4]])/Tabelle1[[#This Row],[Einfache_Steuer_Einkommen]]</f>
        <v>5.0684185676092746E-3</v>
      </c>
      <c r="T100">
        <v>449</v>
      </c>
      <c r="U100" t="s">
        <v>267</v>
      </c>
      <c r="V100" t="b">
        <v>1</v>
      </c>
      <c r="W100" t="b">
        <v>1</v>
      </c>
      <c r="X100" t="s">
        <v>385</v>
      </c>
    </row>
    <row r="101" spans="1:24" x14ac:dyDescent="0.2">
      <c r="A101" s="2">
        <v>450</v>
      </c>
      <c r="B101" s="2" t="s">
        <v>266</v>
      </c>
      <c r="C101" s="3">
        <v>5377000</v>
      </c>
      <c r="D101" s="3">
        <v>-4553000</v>
      </c>
      <c r="E101" s="3">
        <v>-2877000</v>
      </c>
      <c r="F101" s="3">
        <f t="shared" si="8"/>
        <v>-5377000</v>
      </c>
      <c r="G101" s="4">
        <f t="shared" si="9"/>
        <v>3187100</v>
      </c>
      <c r="H101" s="4">
        <f t="shared" si="10"/>
        <v>2013899.9999999998</v>
      </c>
      <c r="I101" s="4">
        <f t="shared" si="11"/>
        <v>-176000.00000000023</v>
      </c>
      <c r="J101" s="5">
        <f t="shared" si="12"/>
        <v>-3.2732006695183231E-2</v>
      </c>
      <c r="K101" s="4">
        <v>52076200</v>
      </c>
      <c r="L101" s="6">
        <f t="shared" si="13"/>
        <v>-3.3796628786278613E-3</v>
      </c>
      <c r="M101" s="9">
        <v>1989005.6933081001</v>
      </c>
      <c r="N101" s="7">
        <f>Tabelle1[[#This Row],[Einfache_Steuer_Einkommen]]*Tabelle1[[#This Row],[Delta StEink]]*Tabelle1[[#This Row],[Gemeinde Anlage]]</f>
        <v>-10755.469931284575</v>
      </c>
      <c r="O101" s="2">
        <v>3.4722029999999999</v>
      </c>
      <c r="P101" s="8">
        <f t="shared" si="14"/>
        <v>-6111.0772800000086</v>
      </c>
      <c r="Q101" s="32">
        <v>1.6</v>
      </c>
      <c r="R101" s="28">
        <f t="shared" si="15"/>
        <v>-9777.7236480000138</v>
      </c>
      <c r="S101" s="10">
        <f>(Tabelle1[[#This Row],[Auswirkungen auf den Steuerbetrag]]-Tabelle1[[#This Row],[Delta Steuerbetrag4]])/Tabelle1[[#This Row],[Einfache_Steuer_Einkommen]]</f>
        <v>4.9157540703585452E-4</v>
      </c>
      <c r="T101">
        <v>450</v>
      </c>
      <c r="U101" t="s">
        <v>266</v>
      </c>
      <c r="V101" t="b">
        <v>1</v>
      </c>
      <c r="W101" t="b">
        <v>1</v>
      </c>
      <c r="X101" t="s">
        <v>385</v>
      </c>
    </row>
    <row r="102" spans="1:24" x14ac:dyDescent="0.2">
      <c r="A102" s="2">
        <v>491</v>
      </c>
      <c r="B102" s="2" t="s">
        <v>265</v>
      </c>
      <c r="C102" s="3">
        <v>2009000</v>
      </c>
      <c r="D102" s="3">
        <v>-1604000</v>
      </c>
      <c r="E102" s="3">
        <v>-846000</v>
      </c>
      <c r="F102" s="3">
        <f t="shared" si="8"/>
        <v>-2009000</v>
      </c>
      <c r="G102" s="4">
        <f t="shared" si="9"/>
        <v>1122800</v>
      </c>
      <c r="H102" s="4">
        <f t="shared" si="10"/>
        <v>592200</v>
      </c>
      <c r="I102" s="4">
        <f t="shared" si="11"/>
        <v>-294000</v>
      </c>
      <c r="J102" s="5">
        <f t="shared" si="12"/>
        <v>-0.14634146341463414</v>
      </c>
      <c r="K102" s="4">
        <v>16765300</v>
      </c>
      <c r="L102" s="6">
        <f t="shared" si="13"/>
        <v>-1.7536220646215697E-2</v>
      </c>
      <c r="M102" s="9">
        <v>645061.46597050002</v>
      </c>
      <c r="N102" s="7">
        <f>Tabelle1[[#This Row],[Einfache_Steuer_Einkommen]]*Tabelle1[[#This Row],[Delta StEink]]*Tabelle1[[#This Row],[Gemeinde Anlage]]</f>
        <v>-21492.686375497087</v>
      </c>
      <c r="O102" s="2">
        <v>3.4363950000000001</v>
      </c>
      <c r="P102" s="8">
        <f t="shared" si="14"/>
        <v>-10103.0013</v>
      </c>
      <c r="Q102" s="32">
        <v>1.9</v>
      </c>
      <c r="R102" s="28">
        <f t="shared" si="15"/>
        <v>-19195.70247</v>
      </c>
      <c r="S102" s="10">
        <f>(Tabelle1[[#This Row],[Auswirkungen auf den Steuerbetrag]]-Tabelle1[[#This Row],[Delta Steuerbetrag4]])/Tabelle1[[#This Row],[Einfache_Steuer_Einkommen]]</f>
        <v>3.5608760198398409E-3</v>
      </c>
      <c r="T102">
        <v>491</v>
      </c>
      <c r="U102" t="s">
        <v>265</v>
      </c>
      <c r="V102" t="b">
        <v>1</v>
      </c>
      <c r="W102" t="b">
        <v>1</v>
      </c>
      <c r="X102" t="s">
        <v>385</v>
      </c>
    </row>
    <row r="103" spans="1:24" x14ac:dyDescent="0.2">
      <c r="A103" s="2">
        <v>492</v>
      </c>
      <c r="B103" s="2" t="s">
        <v>264</v>
      </c>
      <c r="C103" s="3">
        <v>5295000</v>
      </c>
      <c r="D103" s="3">
        <v>-4858000</v>
      </c>
      <c r="E103" s="3">
        <v>-2023000</v>
      </c>
      <c r="F103" s="3">
        <f t="shared" si="8"/>
        <v>-5295000</v>
      </c>
      <c r="G103" s="4">
        <f t="shared" si="9"/>
        <v>3400600</v>
      </c>
      <c r="H103" s="4">
        <f t="shared" si="10"/>
        <v>1416100</v>
      </c>
      <c r="I103" s="4">
        <f t="shared" si="11"/>
        <v>-478300</v>
      </c>
      <c r="J103" s="5">
        <f t="shared" si="12"/>
        <v>-9.0330500472143527E-2</v>
      </c>
      <c r="K103" s="4">
        <v>44519200</v>
      </c>
      <c r="L103" s="6">
        <f t="shared" si="13"/>
        <v>-1.0743679131700479E-2</v>
      </c>
      <c r="M103" s="9">
        <v>1780293.6074091999</v>
      </c>
      <c r="N103" s="7">
        <f>Tabelle1[[#This Row],[Einfache_Steuer_Einkommen]]*Tabelle1[[#This Row],[Delta StEink]]*Tabelle1[[#This Row],[Gemeinde Anlage]]</f>
        <v>-28690.354917332981</v>
      </c>
      <c r="O103" s="2">
        <v>3.554983</v>
      </c>
      <c r="P103" s="8">
        <f t="shared" si="14"/>
        <v>-17003.483689000001</v>
      </c>
      <c r="Q103" s="32">
        <v>1.5</v>
      </c>
      <c r="R103" s="28">
        <f t="shared" si="15"/>
        <v>-25505.225533500001</v>
      </c>
      <c r="S103" s="10">
        <f>(Tabelle1[[#This Row],[Auswirkungen auf den Steuerbetrag]]-Tabelle1[[#This Row],[Delta Steuerbetrag4]])/Tabelle1[[#This Row],[Einfache_Steuer_Einkommen]]</f>
        <v>1.7891034212430777E-3</v>
      </c>
      <c r="T103">
        <v>492</v>
      </c>
      <c r="U103" t="s">
        <v>264</v>
      </c>
      <c r="V103" t="b">
        <v>1</v>
      </c>
      <c r="W103" t="b">
        <v>1</v>
      </c>
      <c r="X103" t="s">
        <v>385</v>
      </c>
    </row>
    <row r="104" spans="1:24" x14ac:dyDescent="0.2">
      <c r="A104" s="2">
        <v>493</v>
      </c>
      <c r="B104" s="2" t="s">
        <v>263</v>
      </c>
      <c r="C104" s="3">
        <v>1707000</v>
      </c>
      <c r="D104" s="3">
        <v>-2059000</v>
      </c>
      <c r="E104" s="3">
        <v>-657000</v>
      </c>
      <c r="F104" s="3">
        <f t="shared" si="8"/>
        <v>-1707000</v>
      </c>
      <c r="G104" s="4">
        <f t="shared" si="9"/>
        <v>1441300</v>
      </c>
      <c r="H104" s="4">
        <f t="shared" si="10"/>
        <v>459899.99999999994</v>
      </c>
      <c r="I104" s="4">
        <f t="shared" si="11"/>
        <v>194199.99999999994</v>
      </c>
      <c r="J104" s="5">
        <f t="shared" si="12"/>
        <v>0.11376684241359106</v>
      </c>
      <c r="K104" s="4">
        <v>14353600</v>
      </c>
      <c r="L104" s="6">
        <f t="shared" si="13"/>
        <v>1.3529706833128968E-2</v>
      </c>
      <c r="M104" s="9">
        <v>535688.09109450004</v>
      </c>
      <c r="N104" s="7">
        <f>Tabelle1[[#This Row],[Einfache_Steuer_Einkommen]]*Tabelle1[[#This Row],[Delta StEink]]*Tabelle1[[#This Row],[Gemeinde Anlage]]</f>
        <v>13045.865087712727</v>
      </c>
      <c r="O104" s="2">
        <v>3.4697230000000001</v>
      </c>
      <c r="P104" s="8">
        <f t="shared" si="14"/>
        <v>6738.202065999998</v>
      </c>
      <c r="Q104" s="32">
        <v>1.8</v>
      </c>
      <c r="R104" s="28">
        <f t="shared" si="15"/>
        <v>12128.763718799997</v>
      </c>
      <c r="S104" s="10">
        <f>(Tabelle1[[#This Row],[Auswirkungen auf den Steuerbetrag]]-Tabelle1[[#This Row],[Delta Steuerbetrag4]])/Tabelle1[[#This Row],[Einfache_Steuer_Einkommen]]</f>
        <v>-1.7120062666297834E-3</v>
      </c>
      <c r="T104">
        <v>493</v>
      </c>
      <c r="U104" t="s">
        <v>263</v>
      </c>
      <c r="V104" t="b">
        <v>1</v>
      </c>
      <c r="W104" t="b">
        <v>1</v>
      </c>
      <c r="X104" t="s">
        <v>385</v>
      </c>
    </row>
    <row r="105" spans="1:24" x14ac:dyDescent="0.2">
      <c r="A105" s="2">
        <v>494</v>
      </c>
      <c r="B105" s="2" t="s">
        <v>262</v>
      </c>
      <c r="C105" s="3">
        <v>3129000</v>
      </c>
      <c r="D105" s="3">
        <v>-2509000</v>
      </c>
      <c r="E105" s="3">
        <v>-1727000</v>
      </c>
      <c r="F105" s="3">
        <f t="shared" si="8"/>
        <v>-3129000</v>
      </c>
      <c r="G105" s="4">
        <f t="shared" si="9"/>
        <v>1756300</v>
      </c>
      <c r="H105" s="4">
        <f t="shared" si="10"/>
        <v>1208900</v>
      </c>
      <c r="I105" s="4">
        <f t="shared" si="11"/>
        <v>-163800</v>
      </c>
      <c r="J105" s="5">
        <f t="shared" si="12"/>
        <v>-5.2348993288590606E-2</v>
      </c>
      <c r="K105" s="4">
        <v>27448200</v>
      </c>
      <c r="L105" s="6">
        <f t="shared" si="13"/>
        <v>-5.9676044330775786E-3</v>
      </c>
      <c r="M105" s="9">
        <v>1118122.75934605</v>
      </c>
      <c r="N105" s="7">
        <f>Tabelle1[[#This Row],[Einfache_Steuer_Einkommen]]*Tabelle1[[#This Row],[Delta StEink]]*Tabelle1[[#This Row],[Gemeinde Anlage]]</f>
        <v>-9942.0463597436483</v>
      </c>
      <c r="O105" s="2">
        <v>3.648091</v>
      </c>
      <c r="P105" s="8">
        <f t="shared" si="14"/>
        <v>-5975.5730579999999</v>
      </c>
      <c r="Q105" s="32">
        <v>1.49</v>
      </c>
      <c r="R105" s="28">
        <f t="shared" si="15"/>
        <v>-8903.6038564200007</v>
      </c>
      <c r="S105" s="10">
        <f>(Tabelle1[[#This Row],[Auswirkungen auf den Steuerbetrag]]-Tabelle1[[#This Row],[Delta Steuerbetrag4]])/Tabelle1[[#This Row],[Einfache_Steuer_Einkommen]]</f>
        <v>9.2873747058954011E-4</v>
      </c>
      <c r="T105">
        <v>494</v>
      </c>
      <c r="U105" t="s">
        <v>262</v>
      </c>
      <c r="V105" t="b">
        <v>1</v>
      </c>
      <c r="W105" t="b">
        <v>1</v>
      </c>
      <c r="X105" t="s">
        <v>385</v>
      </c>
    </row>
    <row r="106" spans="1:24" x14ac:dyDescent="0.2">
      <c r="A106" s="2">
        <v>495</v>
      </c>
      <c r="B106" s="2" t="s">
        <v>261</v>
      </c>
      <c r="C106" s="3">
        <v>2912000</v>
      </c>
      <c r="D106" s="3">
        <v>-2157000</v>
      </c>
      <c r="E106" s="3">
        <v>-1513000</v>
      </c>
      <c r="F106" s="3">
        <f t="shared" si="8"/>
        <v>-2912000</v>
      </c>
      <c r="G106" s="4">
        <f t="shared" si="9"/>
        <v>1509900</v>
      </c>
      <c r="H106" s="4">
        <f t="shared" si="10"/>
        <v>1059100</v>
      </c>
      <c r="I106" s="4">
        <f t="shared" si="11"/>
        <v>-343000</v>
      </c>
      <c r="J106" s="5">
        <f t="shared" si="12"/>
        <v>-0.11778846153846154</v>
      </c>
      <c r="K106" s="4">
        <v>31634400</v>
      </c>
      <c r="L106" s="6">
        <f t="shared" si="13"/>
        <v>-1.0842627013630731E-2</v>
      </c>
      <c r="M106" s="9">
        <v>1243935.83707125</v>
      </c>
      <c r="N106" s="7">
        <f>Tabelle1[[#This Row],[Einfache_Steuer_Einkommen]]*Tabelle1[[#This Row],[Delta StEink]]*Tabelle1[[#This Row],[Gemeinde Anlage]]</f>
        <v>-16050.163449199987</v>
      </c>
      <c r="O106" s="2">
        <v>3.4886750000000002</v>
      </c>
      <c r="P106" s="8">
        <f t="shared" si="14"/>
        <v>-11966.155250000002</v>
      </c>
      <c r="Q106" s="32">
        <v>1.19</v>
      </c>
      <c r="R106" s="28">
        <f t="shared" si="15"/>
        <v>-14239.7247475</v>
      </c>
      <c r="S106" s="10">
        <f>(Tabelle1[[#This Row],[Auswirkungen auf den Steuerbetrag]]-Tabelle1[[#This Row],[Delta Steuerbetrag4]])/Tabelle1[[#This Row],[Einfache_Steuer_Einkommen]]</f>
        <v>1.4554116440302284E-3</v>
      </c>
      <c r="T106">
        <v>495</v>
      </c>
      <c r="U106" t="s">
        <v>261</v>
      </c>
      <c r="V106" t="b">
        <v>1</v>
      </c>
      <c r="W106" t="b">
        <v>1</v>
      </c>
      <c r="X106" t="s">
        <v>385</v>
      </c>
    </row>
    <row r="107" spans="1:24" x14ac:dyDescent="0.2">
      <c r="A107" s="2">
        <v>496</v>
      </c>
      <c r="B107" s="2" t="s">
        <v>260</v>
      </c>
      <c r="C107" s="3">
        <v>11894000</v>
      </c>
      <c r="D107" s="3">
        <v>-9019000</v>
      </c>
      <c r="E107" s="3">
        <v>-4541000</v>
      </c>
      <c r="F107" s="3">
        <f t="shared" si="8"/>
        <v>-11894000</v>
      </c>
      <c r="G107" s="4">
        <f t="shared" si="9"/>
        <v>6313300</v>
      </c>
      <c r="H107" s="4">
        <f t="shared" si="10"/>
        <v>3178700</v>
      </c>
      <c r="I107" s="4">
        <f t="shared" si="11"/>
        <v>-2402000</v>
      </c>
      <c r="J107" s="5">
        <f t="shared" si="12"/>
        <v>-0.20195056330923156</v>
      </c>
      <c r="K107" s="4">
        <v>112041500</v>
      </c>
      <c r="L107" s="6">
        <f t="shared" si="13"/>
        <v>-2.1438484847132535E-2</v>
      </c>
      <c r="M107" s="9">
        <v>4433988.7384694498</v>
      </c>
      <c r="N107" s="7">
        <f>Tabelle1[[#This Row],[Einfache_Steuer_Einkommen]]*Tabelle1[[#This Row],[Delta StEink]]*Tabelle1[[#This Row],[Gemeinde Anlage]]</f>
        <v>-154944.54062271476</v>
      </c>
      <c r="O107" s="2">
        <v>3.6795789999999999</v>
      </c>
      <c r="P107" s="8">
        <f t="shared" si="14"/>
        <v>-88383.487580000001</v>
      </c>
      <c r="Q107" s="32">
        <v>1.63</v>
      </c>
      <c r="R107" s="28">
        <f t="shared" si="15"/>
        <v>-144065.08475539999</v>
      </c>
      <c r="S107" s="10">
        <f>(Tabelle1[[#This Row],[Auswirkungen auf den Steuerbetrag]]-Tabelle1[[#This Row],[Delta Steuerbetrag4]])/Tabelle1[[#This Row],[Einfache_Steuer_Einkommen]]</f>
        <v>2.4536498644942891E-3</v>
      </c>
      <c r="T107">
        <v>496</v>
      </c>
      <c r="U107" t="s">
        <v>260</v>
      </c>
      <c r="V107" t="b">
        <v>1</v>
      </c>
      <c r="W107" t="b">
        <v>1</v>
      </c>
      <c r="X107" t="s">
        <v>385</v>
      </c>
    </row>
    <row r="108" spans="1:24" x14ac:dyDescent="0.2">
      <c r="A108" s="2">
        <v>497</v>
      </c>
      <c r="B108" s="2" t="s">
        <v>259</v>
      </c>
      <c r="C108" s="3">
        <v>3526000</v>
      </c>
      <c r="D108" s="3">
        <v>-4209000</v>
      </c>
      <c r="E108" s="3">
        <v>-1319000</v>
      </c>
      <c r="F108" s="3">
        <f t="shared" si="8"/>
        <v>-3526000</v>
      </c>
      <c r="G108" s="4">
        <f t="shared" si="9"/>
        <v>2946300</v>
      </c>
      <c r="H108" s="4">
        <f t="shared" si="10"/>
        <v>923299.99999999988</v>
      </c>
      <c r="I108" s="4">
        <f t="shared" si="11"/>
        <v>343599.99999999988</v>
      </c>
      <c r="J108" s="5">
        <f t="shared" si="12"/>
        <v>9.7447532614860999E-2</v>
      </c>
      <c r="K108" s="4">
        <v>20946000</v>
      </c>
      <c r="L108" s="6">
        <f t="shared" si="13"/>
        <v>1.6404086699131095E-2</v>
      </c>
      <c r="M108" s="9">
        <v>788771.41357630002</v>
      </c>
      <c r="N108" s="7">
        <f>Tabelle1[[#This Row],[Einfache_Steuer_Einkommen]]*Tabelle1[[#This Row],[Delta StEink]]*Tabelle1[[#This Row],[Gemeinde Anlage]]</f>
        <v>19408.611981152724</v>
      </c>
      <c r="O108" s="2">
        <v>3.5269360000000001</v>
      </c>
      <c r="P108" s="8">
        <f t="shared" si="14"/>
        <v>12118.552095999998</v>
      </c>
      <c r="Q108" s="32">
        <v>1.5</v>
      </c>
      <c r="R108" s="28">
        <f t="shared" si="15"/>
        <v>18177.828143999996</v>
      </c>
      <c r="S108" s="10">
        <f>(Tabelle1[[#This Row],[Auswirkungen auf den Steuerbetrag]]-Tabelle1[[#This Row],[Delta Steuerbetrag4]])/Tabelle1[[#This Row],[Einfache_Steuer_Einkommen]]</f>
        <v>-1.5603808859810707E-3</v>
      </c>
      <c r="T108">
        <v>497</v>
      </c>
      <c r="U108" t="s">
        <v>259</v>
      </c>
      <c r="V108" t="b">
        <v>1</v>
      </c>
      <c r="W108" t="b">
        <v>1</v>
      </c>
      <c r="X108" t="s">
        <v>385</v>
      </c>
    </row>
    <row r="109" spans="1:24" x14ac:dyDescent="0.2">
      <c r="A109" s="2">
        <v>498</v>
      </c>
      <c r="B109" s="2" t="s">
        <v>258</v>
      </c>
      <c r="C109" s="3">
        <v>4908000</v>
      </c>
      <c r="D109" s="3">
        <v>-3313000</v>
      </c>
      <c r="E109" s="3">
        <v>-2083000</v>
      </c>
      <c r="F109" s="3">
        <f t="shared" si="8"/>
        <v>-4908000</v>
      </c>
      <c r="G109" s="4">
        <f t="shared" si="9"/>
        <v>2319100</v>
      </c>
      <c r="H109" s="4">
        <f t="shared" si="10"/>
        <v>1458100</v>
      </c>
      <c r="I109" s="4">
        <f t="shared" si="11"/>
        <v>-1130800</v>
      </c>
      <c r="J109" s="5">
        <f t="shared" si="12"/>
        <v>-0.23039934800325998</v>
      </c>
      <c r="K109" s="4">
        <v>42596000</v>
      </c>
      <c r="L109" s="6">
        <f t="shared" si="13"/>
        <v>-2.6547093623814442E-2</v>
      </c>
      <c r="M109" s="9">
        <v>1662319.8088467999</v>
      </c>
      <c r="N109" s="7">
        <f>Tabelle1[[#This Row],[Einfache_Steuer_Einkommen]]*Tabelle1[[#This Row],[Delta StEink]]*Tabelle1[[#This Row],[Gemeinde Anlage]]</f>
        <v>-78992.269680737416</v>
      </c>
      <c r="O109" s="2">
        <v>3.6089829999999998</v>
      </c>
      <c r="P109" s="8">
        <f t="shared" si="14"/>
        <v>-40810.379763999998</v>
      </c>
      <c r="Q109" s="32">
        <v>1.79</v>
      </c>
      <c r="R109" s="28">
        <f t="shared" si="15"/>
        <v>-73050.579777559993</v>
      </c>
      <c r="S109" s="10">
        <f>(Tabelle1[[#This Row],[Auswirkungen auf den Steuerbetrag]]-Tabelle1[[#This Row],[Delta Steuerbetrag4]])/Tabelle1[[#This Row],[Einfache_Steuer_Einkommen]]</f>
        <v>3.5743362207175692E-3</v>
      </c>
      <c r="T109">
        <v>498</v>
      </c>
      <c r="U109" t="s">
        <v>258</v>
      </c>
      <c r="V109" t="b">
        <v>1</v>
      </c>
      <c r="W109" t="b">
        <v>1</v>
      </c>
      <c r="X109" t="s">
        <v>385</v>
      </c>
    </row>
    <row r="110" spans="1:24" x14ac:dyDescent="0.2">
      <c r="A110" s="2">
        <v>499</v>
      </c>
      <c r="B110" s="2" t="s">
        <v>257</v>
      </c>
      <c r="C110" s="3">
        <v>2103000</v>
      </c>
      <c r="D110" s="3">
        <v>-2045000</v>
      </c>
      <c r="E110" s="3">
        <v>-829000</v>
      </c>
      <c r="F110" s="3">
        <f t="shared" si="8"/>
        <v>-2103000</v>
      </c>
      <c r="G110" s="4">
        <f t="shared" si="9"/>
        <v>1431500</v>
      </c>
      <c r="H110" s="4">
        <f t="shared" si="10"/>
        <v>580300</v>
      </c>
      <c r="I110" s="4">
        <f t="shared" si="11"/>
        <v>-91200</v>
      </c>
      <c r="J110" s="5">
        <f t="shared" si="12"/>
        <v>-4.3366619115549218E-2</v>
      </c>
      <c r="K110" s="4">
        <v>17605700</v>
      </c>
      <c r="L110" s="6">
        <f t="shared" si="13"/>
        <v>-5.1801405226716349E-3</v>
      </c>
      <c r="M110" s="9">
        <v>687200.84050964995</v>
      </c>
      <c r="N110" s="7">
        <f>Tabelle1[[#This Row],[Einfache_Steuer_Einkommen]]*Tabelle1[[#This Row],[Delta StEink]]*Tabelle1[[#This Row],[Gemeinde Anlage]]</f>
        <v>-6407.6344580484811</v>
      </c>
      <c r="O110" s="2">
        <v>3.5053700000000001</v>
      </c>
      <c r="P110" s="8">
        <f t="shared" si="14"/>
        <v>-3196.8974400000002</v>
      </c>
      <c r="Q110" s="32">
        <v>1.8</v>
      </c>
      <c r="R110" s="28">
        <f t="shared" si="15"/>
        <v>-5754.4153920000008</v>
      </c>
      <c r="S110" s="10">
        <f>(Tabelle1[[#This Row],[Auswirkungen auf den Steuerbetrag]]-Tabelle1[[#This Row],[Delta Steuerbetrag4]])/Tabelle1[[#This Row],[Einfache_Steuer_Einkommen]]</f>
        <v>9.5055044688832494E-4</v>
      </c>
      <c r="T110">
        <v>499</v>
      </c>
      <c r="U110" t="s">
        <v>257</v>
      </c>
      <c r="V110" t="b">
        <v>1</v>
      </c>
      <c r="W110" t="b">
        <v>1</v>
      </c>
      <c r="X110" t="s">
        <v>385</v>
      </c>
    </row>
    <row r="111" spans="1:24" x14ac:dyDescent="0.2">
      <c r="A111" s="2">
        <v>500</v>
      </c>
      <c r="B111" s="2" t="s">
        <v>256</v>
      </c>
      <c r="C111" s="3">
        <v>1412000</v>
      </c>
      <c r="D111" s="3">
        <v>-806000</v>
      </c>
      <c r="E111" s="3">
        <v>-461000</v>
      </c>
      <c r="F111" s="3">
        <f t="shared" si="8"/>
        <v>-1412000</v>
      </c>
      <c r="G111" s="4">
        <f t="shared" si="9"/>
        <v>564200</v>
      </c>
      <c r="H111" s="4">
        <f t="shared" si="10"/>
        <v>322700</v>
      </c>
      <c r="I111" s="4">
        <f t="shared" si="11"/>
        <v>-525100</v>
      </c>
      <c r="J111" s="5">
        <f t="shared" si="12"/>
        <v>-0.37188385269121815</v>
      </c>
      <c r="K111" s="4">
        <v>13150700</v>
      </c>
      <c r="L111" s="6">
        <f t="shared" si="13"/>
        <v>-3.9929433414190876E-2</v>
      </c>
      <c r="M111" s="9">
        <v>517934.84781869903</v>
      </c>
      <c r="N111" s="7">
        <f>Tabelle1[[#This Row],[Einfache_Steuer_Einkommen]]*Tabelle1[[#This Row],[Delta StEink]]*Tabelle1[[#This Row],[Gemeinde Anlage]]</f>
        <v>-24817.014022638992</v>
      </c>
      <c r="O111" s="2">
        <v>3.542198</v>
      </c>
      <c r="P111" s="8">
        <f t="shared" si="14"/>
        <v>-18600.081698000002</v>
      </c>
      <c r="Q111" s="32">
        <v>1.2</v>
      </c>
      <c r="R111" s="28">
        <f t="shared" si="15"/>
        <v>-22320.098037600001</v>
      </c>
      <c r="S111" s="10">
        <f>(Tabelle1[[#This Row],[Auswirkungen auf den Steuerbetrag]]-Tabelle1[[#This Row],[Delta Steuerbetrag4]])/Tabelle1[[#This Row],[Einfache_Steuer_Einkommen]]</f>
        <v>4.8209074858639881E-3</v>
      </c>
      <c r="T111">
        <v>500</v>
      </c>
      <c r="U111" t="s">
        <v>256</v>
      </c>
      <c r="V111" t="b">
        <v>1</v>
      </c>
      <c r="W111" t="b">
        <v>1</v>
      </c>
      <c r="X111" t="s">
        <v>385</v>
      </c>
    </row>
    <row r="112" spans="1:24" x14ac:dyDescent="0.2">
      <c r="A112" s="2">
        <v>501</v>
      </c>
      <c r="B112" s="2" t="s">
        <v>255</v>
      </c>
      <c r="C112" s="3">
        <v>1893000</v>
      </c>
      <c r="D112" s="3">
        <v>-1325000</v>
      </c>
      <c r="E112" s="3">
        <v>-747000</v>
      </c>
      <c r="F112" s="3">
        <f t="shared" si="8"/>
        <v>-1893000</v>
      </c>
      <c r="G112" s="4">
        <f t="shared" si="9"/>
        <v>927499.99999999988</v>
      </c>
      <c r="H112" s="4">
        <f t="shared" si="10"/>
        <v>522899.99999999994</v>
      </c>
      <c r="I112" s="4">
        <f t="shared" si="11"/>
        <v>-442600.00000000017</v>
      </c>
      <c r="J112" s="5">
        <f t="shared" si="12"/>
        <v>-0.23380876914949825</v>
      </c>
      <c r="K112" s="4">
        <v>14284800</v>
      </c>
      <c r="L112" s="6">
        <f t="shared" si="13"/>
        <v>-3.0983982974910406E-2</v>
      </c>
      <c r="M112" s="9">
        <v>558272.17060045002</v>
      </c>
      <c r="N112" s="7">
        <f>Tabelle1[[#This Row],[Einfache_Steuer_Einkommen]]*Tabelle1[[#This Row],[Delta StEink]]*Tabelle1[[#This Row],[Gemeinde Anlage]]</f>
        <v>-27503.017732508491</v>
      </c>
      <c r="O112" s="2">
        <v>3.610452</v>
      </c>
      <c r="P112" s="8">
        <f t="shared" si="14"/>
        <v>-15979.860552000006</v>
      </c>
      <c r="Q112" s="32">
        <v>1.59</v>
      </c>
      <c r="R112" s="28">
        <f t="shared" si="15"/>
        <v>-25407.978277680009</v>
      </c>
      <c r="S112" s="10">
        <f>(Tabelle1[[#This Row],[Auswirkungen auf den Steuerbetrag]]-Tabelle1[[#This Row],[Delta Steuerbetrag4]])/Tabelle1[[#This Row],[Einfache_Steuer_Einkommen]]</f>
        <v>3.7527205638338752E-3</v>
      </c>
      <c r="T112">
        <v>501</v>
      </c>
      <c r="U112" t="s">
        <v>255</v>
      </c>
      <c r="V112" t="b">
        <v>1</v>
      </c>
      <c r="W112" t="b">
        <v>1</v>
      </c>
      <c r="X112" t="s">
        <v>385</v>
      </c>
    </row>
    <row r="113" spans="1:24" x14ac:dyDescent="0.2">
      <c r="A113" s="2">
        <v>502</v>
      </c>
      <c r="B113" s="2" t="s">
        <v>254</v>
      </c>
      <c r="C113" s="3">
        <v>4736000</v>
      </c>
      <c r="D113" s="3">
        <v>-3839000</v>
      </c>
      <c r="E113" s="3">
        <v>-1652000</v>
      </c>
      <c r="F113" s="3">
        <f t="shared" si="8"/>
        <v>-4736000</v>
      </c>
      <c r="G113" s="4">
        <f t="shared" si="9"/>
        <v>2687300</v>
      </c>
      <c r="H113" s="4">
        <f t="shared" si="10"/>
        <v>1156400</v>
      </c>
      <c r="I113" s="4">
        <f t="shared" si="11"/>
        <v>-892300</v>
      </c>
      <c r="J113" s="5">
        <f t="shared" si="12"/>
        <v>-0.18840793918918919</v>
      </c>
      <c r="K113" s="4">
        <v>30405100</v>
      </c>
      <c r="L113" s="6">
        <f t="shared" si="13"/>
        <v>-2.9347050330372208E-2</v>
      </c>
      <c r="M113" s="9">
        <v>1158723.7125542001</v>
      </c>
      <c r="N113" s="7">
        <f>Tabelle1[[#This Row],[Einfache_Steuer_Einkommen]]*Tabelle1[[#This Row],[Delta StEink]]*Tabelle1[[#This Row],[Gemeinde Anlage]]</f>
        <v>-57468.658058137298</v>
      </c>
      <c r="O113" s="2">
        <v>3.6731729999999998</v>
      </c>
      <c r="P113" s="8">
        <f t="shared" si="14"/>
        <v>-32775.722678999999</v>
      </c>
      <c r="Q113" s="32">
        <v>1.69</v>
      </c>
      <c r="R113" s="28">
        <f t="shared" si="15"/>
        <v>-55390.971327509993</v>
      </c>
      <c r="S113" s="10">
        <f>(Tabelle1[[#This Row],[Auswirkungen auf den Steuerbetrag]]-Tabelle1[[#This Row],[Delta Steuerbetrag4]])/Tabelle1[[#This Row],[Einfache_Steuer_Einkommen]]</f>
        <v>1.7930820851567927E-3</v>
      </c>
      <c r="T113">
        <v>502</v>
      </c>
      <c r="U113" t="s">
        <v>254</v>
      </c>
      <c r="V113" t="b">
        <v>1</v>
      </c>
      <c r="W113" t="b">
        <v>1</v>
      </c>
      <c r="X113" t="s">
        <v>385</v>
      </c>
    </row>
    <row r="114" spans="1:24" x14ac:dyDescent="0.2">
      <c r="A114" s="2">
        <v>533</v>
      </c>
      <c r="B114" s="2" t="s">
        <v>253</v>
      </c>
      <c r="C114" s="3">
        <v>13080000</v>
      </c>
      <c r="D114" s="3">
        <v>-10882000</v>
      </c>
      <c r="E114" s="3">
        <v>-4748000</v>
      </c>
      <c r="F114" s="3">
        <f t="shared" si="8"/>
        <v>-13080000</v>
      </c>
      <c r="G114" s="4">
        <f t="shared" si="9"/>
        <v>7617399.9999999991</v>
      </c>
      <c r="H114" s="4">
        <f t="shared" si="10"/>
        <v>3323600</v>
      </c>
      <c r="I114" s="4">
        <f t="shared" si="11"/>
        <v>-2139000.0000000009</v>
      </c>
      <c r="J114" s="5">
        <f t="shared" si="12"/>
        <v>-0.16353211009174318</v>
      </c>
      <c r="K114" s="4">
        <v>98667700</v>
      </c>
      <c r="L114" s="6">
        <f t="shared" si="13"/>
        <v>-2.1678827012284678E-2</v>
      </c>
      <c r="M114" s="9">
        <v>3782149.9082745998</v>
      </c>
      <c r="N114" s="7">
        <f>Tabelle1[[#This Row],[Einfache_Steuer_Einkommen]]*Tabelle1[[#This Row],[Delta StEink]]*Tabelle1[[#This Row],[Gemeinde Anlage]]</f>
        <v>-131188.11775362145</v>
      </c>
      <c r="O114" s="2">
        <v>3.5285039999999999</v>
      </c>
      <c r="P114" s="8">
        <f t="shared" si="14"/>
        <v>-75474.700560000027</v>
      </c>
      <c r="Q114" s="32">
        <v>1.6</v>
      </c>
      <c r="R114" s="28">
        <f t="shared" si="15"/>
        <v>-120759.52089600005</v>
      </c>
      <c r="S114" s="10">
        <f>(Tabelle1[[#This Row],[Auswirkungen auf den Steuerbetrag]]-Tabelle1[[#This Row],[Delta Steuerbetrag4]])/Tabelle1[[#This Row],[Einfache_Steuer_Einkommen]]</f>
        <v>2.7573198076590484E-3</v>
      </c>
      <c r="T114">
        <v>533</v>
      </c>
      <c r="U114" t="s">
        <v>253</v>
      </c>
      <c r="V114" t="b">
        <v>1</v>
      </c>
      <c r="W114" t="b">
        <v>1</v>
      </c>
      <c r="X114" t="s">
        <v>385</v>
      </c>
    </row>
    <row r="115" spans="1:24" x14ac:dyDescent="0.2">
      <c r="A115" s="2">
        <v>535</v>
      </c>
      <c r="B115" s="2" t="s">
        <v>252</v>
      </c>
      <c r="C115" s="3">
        <v>181000</v>
      </c>
      <c r="D115" s="3">
        <v>-128000</v>
      </c>
      <c r="E115" s="3">
        <v>-85000</v>
      </c>
      <c r="F115" s="3">
        <f t="shared" si="8"/>
        <v>-181000</v>
      </c>
      <c r="G115" s="4">
        <f t="shared" si="9"/>
        <v>89600</v>
      </c>
      <c r="H115" s="4">
        <f t="shared" si="10"/>
        <v>59499.999999999993</v>
      </c>
      <c r="I115" s="4">
        <f t="shared" si="11"/>
        <v>-31900.000000000007</v>
      </c>
      <c r="J115" s="5">
        <f t="shared" si="12"/>
        <v>-0.17624309392265197</v>
      </c>
      <c r="K115" s="4">
        <v>3679800</v>
      </c>
      <c r="L115" s="6">
        <f t="shared" si="13"/>
        <v>-8.6689493994238833E-3</v>
      </c>
      <c r="M115" s="9">
        <v>147377.88038854999</v>
      </c>
      <c r="N115" s="7">
        <f>Tabelle1[[#This Row],[Einfache_Steuer_Einkommen]]*Tabelle1[[#This Row],[Delta StEink]]*Tabelle1[[#This Row],[Gemeinde Anlage]]</f>
        <v>-1137.0741350375899</v>
      </c>
      <c r="O115" s="2">
        <v>3.8904749999999999</v>
      </c>
      <c r="P115" s="8">
        <f t="shared" si="14"/>
        <v>-1241.0615250000003</v>
      </c>
      <c r="Q115" s="32">
        <v>0.89</v>
      </c>
      <c r="R115" s="28">
        <f t="shared" si="15"/>
        <v>-1104.5447572500002</v>
      </c>
      <c r="S115" s="10">
        <f>(Tabelle1[[#This Row],[Auswirkungen auf den Steuerbetrag]]-Tabelle1[[#This Row],[Delta Steuerbetrag4]])/Tabelle1[[#This Row],[Einfache_Steuer_Einkommen]]</f>
        <v>2.207208958483365E-4</v>
      </c>
      <c r="T115">
        <v>535</v>
      </c>
      <c r="U115" t="s">
        <v>251</v>
      </c>
      <c r="V115" t="b">
        <v>1</v>
      </c>
      <c r="W115" t="b">
        <v>0</v>
      </c>
      <c r="X115" t="s">
        <v>252</v>
      </c>
    </row>
    <row r="116" spans="1:24" x14ac:dyDescent="0.2">
      <c r="A116" s="2">
        <v>536</v>
      </c>
      <c r="B116" s="2" t="s">
        <v>250</v>
      </c>
      <c r="C116" s="3">
        <v>538000</v>
      </c>
      <c r="D116" s="3">
        <v>-281000</v>
      </c>
      <c r="E116" s="3">
        <v>-249000</v>
      </c>
      <c r="F116" s="3">
        <f t="shared" si="8"/>
        <v>-538000</v>
      </c>
      <c r="G116" s="4">
        <f t="shared" si="9"/>
        <v>196700</v>
      </c>
      <c r="H116" s="4">
        <f t="shared" si="10"/>
        <v>174300</v>
      </c>
      <c r="I116" s="4">
        <f t="shared" si="11"/>
        <v>-167000</v>
      </c>
      <c r="J116" s="5">
        <f t="shared" si="12"/>
        <v>-0.3104089219330855</v>
      </c>
      <c r="K116" s="4">
        <v>6978300</v>
      </c>
      <c r="L116" s="6">
        <f t="shared" si="13"/>
        <v>-2.3931329980081108E-2</v>
      </c>
      <c r="M116" s="9">
        <v>264691.21010745002</v>
      </c>
      <c r="N116" s="7">
        <f>Tabelle1[[#This Row],[Einfache_Steuer_Einkommen]]*Tabelle1[[#This Row],[Delta StEink]]*Tabelle1[[#This Row],[Gemeinde Anlage]]</f>
        <v>-11085.222210839642</v>
      </c>
      <c r="O116" s="2">
        <v>3.653905</v>
      </c>
      <c r="P116" s="8">
        <f t="shared" si="14"/>
        <v>-6102.02135</v>
      </c>
      <c r="Q116" s="32">
        <v>1.75</v>
      </c>
      <c r="R116" s="28">
        <f t="shared" si="15"/>
        <v>-10678.537362499999</v>
      </c>
      <c r="S116" s="10">
        <f>(Tabelle1[[#This Row],[Auswirkungen auf den Steuerbetrag]]-Tabelle1[[#This Row],[Delta Steuerbetrag4]])/Tabelle1[[#This Row],[Einfache_Steuer_Einkommen]]</f>
        <v>1.5364501457171581E-3</v>
      </c>
      <c r="T116" s="1"/>
      <c r="U116" s="1"/>
      <c r="V116" s="1"/>
      <c r="W116" s="1"/>
      <c r="X116" t="s">
        <v>250</v>
      </c>
    </row>
    <row r="117" spans="1:24" x14ac:dyDescent="0.2">
      <c r="A117" s="2">
        <v>538</v>
      </c>
      <c r="B117" s="2" t="s">
        <v>249</v>
      </c>
      <c r="C117" s="3">
        <v>20516000</v>
      </c>
      <c r="D117" s="3">
        <v>-16632000</v>
      </c>
      <c r="E117" s="3">
        <v>-7774000</v>
      </c>
      <c r="F117" s="3">
        <f t="shared" si="8"/>
        <v>-20516000</v>
      </c>
      <c r="G117" s="4">
        <f t="shared" si="9"/>
        <v>11642400</v>
      </c>
      <c r="H117" s="4">
        <f t="shared" si="10"/>
        <v>5441800</v>
      </c>
      <c r="I117" s="4">
        <f t="shared" si="11"/>
        <v>-3431800</v>
      </c>
      <c r="J117" s="5">
        <f t="shared" si="12"/>
        <v>-0.16727432248001559</v>
      </c>
      <c r="K117" s="4">
        <v>168383500</v>
      </c>
      <c r="L117" s="6">
        <f t="shared" si="13"/>
        <v>-2.0380856794163325E-2</v>
      </c>
      <c r="M117" s="9">
        <v>6589564.8546335502</v>
      </c>
      <c r="N117" s="7">
        <f>Tabelle1[[#This Row],[Einfache_Steuer_Einkommen]]*Tabelle1[[#This Row],[Delta StEink]]*Tabelle1[[#This Row],[Gemeinde Anlage]]</f>
        <v>-235026.7108667416</v>
      </c>
      <c r="O117" s="2">
        <v>3.6671499999999999</v>
      </c>
      <c r="P117" s="8">
        <f t="shared" si="14"/>
        <v>-125849.25369999999</v>
      </c>
      <c r="Q117" s="32">
        <v>1.75</v>
      </c>
      <c r="R117" s="28">
        <f t="shared" si="15"/>
        <v>-220236.19397499997</v>
      </c>
      <c r="S117" s="10">
        <f>(Tabelle1[[#This Row],[Auswirkungen auf den Steuerbetrag]]-Tabelle1[[#This Row],[Delta Steuerbetrag4]])/Tabelle1[[#This Row],[Einfache_Steuer_Einkommen]]</f>
        <v>2.2445362050487233E-3</v>
      </c>
      <c r="T117">
        <v>538</v>
      </c>
      <c r="U117" t="s">
        <v>249</v>
      </c>
      <c r="V117" t="b">
        <v>1</v>
      </c>
      <c r="W117" t="b">
        <v>1</v>
      </c>
      <c r="X117" t="s">
        <v>385</v>
      </c>
    </row>
    <row r="118" spans="1:24" x14ac:dyDescent="0.2">
      <c r="A118" s="2">
        <v>540</v>
      </c>
      <c r="B118" s="2" t="s">
        <v>248</v>
      </c>
      <c r="C118" s="3">
        <v>20572000</v>
      </c>
      <c r="D118" s="3">
        <v>-16267000</v>
      </c>
      <c r="E118" s="3">
        <v>-7813000</v>
      </c>
      <c r="F118" s="3">
        <f t="shared" si="8"/>
        <v>-20572000</v>
      </c>
      <c r="G118" s="4">
        <f t="shared" si="9"/>
        <v>11386900</v>
      </c>
      <c r="H118" s="4">
        <f t="shared" si="10"/>
        <v>5469100</v>
      </c>
      <c r="I118" s="4">
        <f t="shared" si="11"/>
        <v>-3716000</v>
      </c>
      <c r="J118" s="5">
        <f t="shared" si="12"/>
        <v>-0.1806338712813533</v>
      </c>
      <c r="K118" s="4">
        <v>195438200</v>
      </c>
      <c r="L118" s="6">
        <f t="shared" si="13"/>
        <v>-1.90136830977772E-2</v>
      </c>
      <c r="M118" s="9">
        <v>7769288.0932538603</v>
      </c>
      <c r="N118" s="7">
        <f>Tabelle1[[#This Row],[Einfache_Steuer_Einkommen]]*Tabelle1[[#This Row],[Delta StEink]]*Tabelle1[[#This Row],[Gemeinde Anlage]]</f>
        <v>-218629.71691668459</v>
      </c>
      <c r="O118" s="2">
        <v>3.7160009999999999</v>
      </c>
      <c r="P118" s="8">
        <f t="shared" si="14"/>
        <v>-138086.59716</v>
      </c>
      <c r="Q118" s="32">
        <v>1.48</v>
      </c>
      <c r="R118" s="28">
        <f t="shared" si="15"/>
        <v>-204368.16379680001</v>
      </c>
      <c r="S118" s="10">
        <f>(Tabelle1[[#This Row],[Auswirkungen auf den Steuerbetrag]]-Tabelle1[[#This Row],[Delta Steuerbetrag4]])/Tabelle1[[#This Row],[Einfache_Steuer_Einkommen]]</f>
        <v>1.8356319071586495E-3</v>
      </c>
      <c r="T118">
        <v>540</v>
      </c>
      <c r="U118" t="s">
        <v>248</v>
      </c>
      <c r="V118" t="b">
        <v>1</v>
      </c>
      <c r="W118" t="b">
        <v>1</v>
      </c>
      <c r="X118" t="s">
        <v>385</v>
      </c>
    </row>
    <row r="119" spans="1:24" x14ac:dyDescent="0.2">
      <c r="A119" s="2">
        <v>541</v>
      </c>
      <c r="B119" s="2" t="s">
        <v>247</v>
      </c>
      <c r="C119" s="3">
        <v>1272000</v>
      </c>
      <c r="D119" s="3">
        <v>-1268000</v>
      </c>
      <c r="E119" s="3">
        <v>-512000</v>
      </c>
      <c r="F119" s="3">
        <f t="shared" si="8"/>
        <v>-1272000</v>
      </c>
      <c r="G119" s="4">
        <f t="shared" si="9"/>
        <v>887600</v>
      </c>
      <c r="H119" s="4">
        <f t="shared" si="10"/>
        <v>358400</v>
      </c>
      <c r="I119" s="4">
        <f t="shared" si="11"/>
        <v>-26000</v>
      </c>
      <c r="J119" s="5">
        <f t="shared" si="12"/>
        <v>-2.0440251572327043E-2</v>
      </c>
      <c r="K119" s="4">
        <v>16915400</v>
      </c>
      <c r="L119" s="6">
        <f t="shared" si="13"/>
        <v>-1.5370609030823984E-3</v>
      </c>
      <c r="M119" s="9">
        <v>734663.52418289997</v>
      </c>
      <c r="N119" s="7">
        <f>Tabelle1[[#This Row],[Einfache_Steuer_Einkommen]]*Tabelle1[[#This Row],[Delta StEink]]*Tabelle1[[#This Row],[Gemeinde Anlage]]</f>
        <v>-1637.372740916285</v>
      </c>
      <c r="O119" s="2">
        <v>3.784357</v>
      </c>
      <c r="P119" s="8">
        <f t="shared" si="14"/>
        <v>-983.93282000000011</v>
      </c>
      <c r="Q119" s="32">
        <v>1.45</v>
      </c>
      <c r="R119" s="28">
        <f t="shared" si="15"/>
        <v>-1426.7025890000002</v>
      </c>
      <c r="S119" s="10">
        <f>(Tabelle1[[#This Row],[Auswirkungen auf den Steuerbetrag]]-Tabelle1[[#This Row],[Delta Steuerbetrag4]])/Tabelle1[[#This Row],[Einfache_Steuer_Einkommen]]</f>
        <v>2.8675733173304637E-4</v>
      </c>
      <c r="T119">
        <v>541</v>
      </c>
      <c r="U119" t="s">
        <v>247</v>
      </c>
      <c r="V119" t="b">
        <v>1</v>
      </c>
      <c r="W119" t="b">
        <v>1</v>
      </c>
      <c r="X119" t="s">
        <v>385</v>
      </c>
    </row>
    <row r="120" spans="1:24" x14ac:dyDescent="0.2">
      <c r="A120" s="2">
        <v>543</v>
      </c>
      <c r="B120" s="2" t="s">
        <v>246</v>
      </c>
      <c r="C120" s="3">
        <v>2391000</v>
      </c>
      <c r="D120" s="3">
        <v>-1508000</v>
      </c>
      <c r="E120" s="3">
        <v>-831000</v>
      </c>
      <c r="F120" s="3">
        <f t="shared" si="8"/>
        <v>-2391000</v>
      </c>
      <c r="G120" s="4">
        <f t="shared" si="9"/>
        <v>1055600</v>
      </c>
      <c r="H120" s="4">
        <f t="shared" si="10"/>
        <v>581700</v>
      </c>
      <c r="I120" s="4">
        <f t="shared" si="11"/>
        <v>-753700</v>
      </c>
      <c r="J120" s="5">
        <f t="shared" si="12"/>
        <v>-0.31522375575073192</v>
      </c>
      <c r="K120" s="4">
        <v>20590900</v>
      </c>
      <c r="L120" s="6">
        <f t="shared" si="13"/>
        <v>-3.660354816933694E-2</v>
      </c>
      <c r="M120" s="9">
        <v>817557.26975225005</v>
      </c>
      <c r="N120" s="7">
        <f>Tabelle1[[#This Row],[Einfache_Steuer_Einkommen]]*Tabelle1[[#This Row],[Delta StEink]]*Tabelle1[[#This Row],[Gemeinde Anlage]]</f>
        <v>-44289.735418760756</v>
      </c>
      <c r="O120" s="2">
        <v>3.743201</v>
      </c>
      <c r="P120" s="8">
        <f t="shared" si="14"/>
        <v>-28212.505937000002</v>
      </c>
      <c r="Q120" s="32">
        <v>1.48</v>
      </c>
      <c r="R120" s="28">
        <f t="shared" si="15"/>
        <v>-41754.508786760001</v>
      </c>
      <c r="S120" s="10">
        <f>(Tabelle1[[#This Row],[Auswirkungen auf den Steuerbetrag]]-Tabelle1[[#This Row],[Delta Steuerbetrag4]])/Tabelle1[[#This Row],[Einfache_Steuer_Einkommen]]</f>
        <v>3.1009774187061192E-3</v>
      </c>
      <c r="T120">
        <v>543</v>
      </c>
      <c r="U120" t="s">
        <v>246</v>
      </c>
      <c r="V120" t="b">
        <v>1</v>
      </c>
      <c r="W120" t="b">
        <v>1</v>
      </c>
      <c r="X120" t="s">
        <v>385</v>
      </c>
    </row>
    <row r="121" spans="1:24" x14ac:dyDescent="0.2">
      <c r="A121" s="2">
        <v>544</v>
      </c>
      <c r="B121" s="2" t="s">
        <v>245</v>
      </c>
      <c r="C121" s="3">
        <v>9626000</v>
      </c>
      <c r="D121" s="3">
        <v>-5508000</v>
      </c>
      <c r="E121" s="3">
        <v>-3706000</v>
      </c>
      <c r="F121" s="3">
        <f t="shared" si="8"/>
        <v>-9626000</v>
      </c>
      <c r="G121" s="4">
        <f t="shared" si="9"/>
        <v>3855599.9999999995</v>
      </c>
      <c r="H121" s="4">
        <f t="shared" si="10"/>
        <v>2594200</v>
      </c>
      <c r="I121" s="4">
        <f t="shared" si="11"/>
        <v>-3176200</v>
      </c>
      <c r="J121" s="5">
        <f t="shared" si="12"/>
        <v>-0.32996052358196554</v>
      </c>
      <c r="K121" s="4">
        <v>122694800</v>
      </c>
      <c r="L121" s="6">
        <f t="shared" si="13"/>
        <v>-2.5886997655972379E-2</v>
      </c>
      <c r="M121" s="9">
        <v>4882775.3622468496</v>
      </c>
      <c r="N121" s="7">
        <f>Tabelle1[[#This Row],[Einfache_Steuer_Einkommen]]*Tabelle1[[#This Row],[Delta StEink]]*Tabelle1[[#This Row],[Gemeinde Anlage]]</f>
        <v>-174432.54421283095</v>
      </c>
      <c r="O121" s="2">
        <v>3.734359</v>
      </c>
      <c r="P121" s="8">
        <f t="shared" si="14"/>
        <v>-118610.71055800001</v>
      </c>
      <c r="Q121" s="32">
        <v>1.38</v>
      </c>
      <c r="R121" s="28">
        <f t="shared" si="15"/>
        <v>-163682.78057003999</v>
      </c>
      <c r="S121" s="10">
        <f>(Tabelle1[[#This Row],[Auswirkungen auf den Steuerbetrag]]-Tabelle1[[#This Row],[Delta Steuerbetrag4]])/Tabelle1[[#This Row],[Einfache_Steuer_Einkommen]]</f>
        <v>2.2015683387581375E-3</v>
      </c>
      <c r="T121">
        <v>544</v>
      </c>
      <c r="U121" t="s">
        <v>245</v>
      </c>
      <c r="V121" t="b">
        <v>1</v>
      </c>
      <c r="W121" t="b">
        <v>1</v>
      </c>
      <c r="X121" t="s">
        <v>385</v>
      </c>
    </row>
    <row r="122" spans="1:24" x14ac:dyDescent="0.2">
      <c r="A122" s="2">
        <v>546</v>
      </c>
      <c r="B122" s="2" t="s">
        <v>244</v>
      </c>
      <c r="C122" s="3">
        <v>28553000</v>
      </c>
      <c r="D122" s="3">
        <v>-17830000</v>
      </c>
      <c r="E122" s="3">
        <v>-10512000</v>
      </c>
      <c r="F122" s="3">
        <f t="shared" si="8"/>
        <v>-28553000</v>
      </c>
      <c r="G122" s="4">
        <f t="shared" si="9"/>
        <v>12481000</v>
      </c>
      <c r="H122" s="4">
        <f t="shared" si="10"/>
        <v>7358399.9999999991</v>
      </c>
      <c r="I122" s="4">
        <f t="shared" si="11"/>
        <v>-8713600</v>
      </c>
      <c r="J122" s="5">
        <f t="shared" si="12"/>
        <v>-0.30517283647952931</v>
      </c>
      <c r="K122" s="4">
        <v>305752000</v>
      </c>
      <c r="L122" s="6">
        <f t="shared" si="13"/>
        <v>-2.849891415264659E-2</v>
      </c>
      <c r="M122" s="9">
        <v>12154997.180710699</v>
      </c>
      <c r="N122" s="7">
        <f>Tabelle1[[#This Row],[Einfache_Steuer_Einkommen]]*Tabelle1[[#This Row],[Delta StEink]]*Tabelle1[[#This Row],[Gemeinde Anlage]]</f>
        <v>-568102.92273312621</v>
      </c>
      <c r="O122" s="2">
        <v>3.7789649999999999</v>
      </c>
      <c r="P122" s="8">
        <f t="shared" si="14"/>
        <v>-329283.89423999999</v>
      </c>
      <c r="Q122" s="32">
        <v>1.64</v>
      </c>
      <c r="R122" s="28">
        <f t="shared" si="15"/>
        <v>-540025.58655359992</v>
      </c>
      <c r="S122" s="10">
        <f>(Tabelle1[[#This Row],[Auswirkungen auf den Steuerbetrag]]-Tabelle1[[#This Row],[Delta Steuerbetrag4]])/Tabelle1[[#This Row],[Einfache_Steuer_Einkommen]]</f>
        <v>2.3099418092900467E-3</v>
      </c>
      <c r="T122">
        <v>546</v>
      </c>
      <c r="U122" t="s">
        <v>244</v>
      </c>
      <c r="V122" t="b">
        <v>1</v>
      </c>
      <c r="W122" t="b">
        <v>1</v>
      </c>
      <c r="X122" t="s">
        <v>385</v>
      </c>
    </row>
    <row r="123" spans="1:24" x14ac:dyDescent="0.2">
      <c r="A123" s="2">
        <v>551</v>
      </c>
      <c r="B123" s="2" t="s">
        <v>243</v>
      </c>
      <c r="C123" s="3">
        <v>15057000</v>
      </c>
      <c r="D123" s="3">
        <v>-8745000</v>
      </c>
      <c r="E123" s="3">
        <v>-5687000</v>
      </c>
      <c r="F123" s="3">
        <f t="shared" si="8"/>
        <v>-15057000</v>
      </c>
      <c r="G123" s="4">
        <f t="shared" si="9"/>
        <v>6121500</v>
      </c>
      <c r="H123" s="4">
        <f t="shared" si="10"/>
        <v>3980899.9999999995</v>
      </c>
      <c r="I123" s="4">
        <f t="shared" si="11"/>
        <v>-4954600</v>
      </c>
      <c r="J123" s="5">
        <f t="shared" si="12"/>
        <v>-0.32905625290562529</v>
      </c>
      <c r="K123" s="4">
        <v>180586900</v>
      </c>
      <c r="L123" s="6">
        <f t="shared" si="13"/>
        <v>-2.743609863173907E-2</v>
      </c>
      <c r="M123" s="9">
        <v>7216283.7643620204</v>
      </c>
      <c r="N123" s="7">
        <f>Tabelle1[[#This Row],[Einfache_Steuer_Einkommen]]*Tabelle1[[#This Row],[Delta StEink]]*Tabelle1[[#This Row],[Gemeinde Anlage]]</f>
        <v>-287080.67601479788</v>
      </c>
      <c r="O123" s="2">
        <v>3.674458</v>
      </c>
      <c r="P123" s="8">
        <f t="shared" si="14"/>
        <v>-182054.69606800002</v>
      </c>
      <c r="Q123" s="32">
        <v>1.45</v>
      </c>
      <c r="R123" s="28">
        <f t="shared" si="15"/>
        <v>-263979.30929860001</v>
      </c>
      <c r="S123" s="10">
        <f>(Tabelle1[[#This Row],[Auswirkungen auf den Steuerbetrag]]-Tabelle1[[#This Row],[Delta Steuerbetrag4]])/Tabelle1[[#This Row],[Einfache_Steuer_Einkommen]]</f>
        <v>3.2012830246899555E-3</v>
      </c>
      <c r="T123">
        <v>551</v>
      </c>
      <c r="U123" t="s">
        <v>243</v>
      </c>
      <c r="V123" t="b">
        <v>1</v>
      </c>
      <c r="W123" t="b">
        <v>1</v>
      </c>
      <c r="X123" t="s">
        <v>385</v>
      </c>
    </row>
    <row r="124" spans="1:24" x14ac:dyDescent="0.2">
      <c r="A124" s="2">
        <v>552</v>
      </c>
      <c r="B124" s="2" t="s">
        <v>242</v>
      </c>
      <c r="C124" s="3">
        <v>15853000</v>
      </c>
      <c r="D124" s="3">
        <v>-12158000</v>
      </c>
      <c r="E124" s="3">
        <v>-5963000</v>
      </c>
      <c r="F124" s="3">
        <f t="shared" si="8"/>
        <v>-15853000</v>
      </c>
      <c r="G124" s="4">
        <f t="shared" si="9"/>
        <v>8510600</v>
      </c>
      <c r="H124" s="4">
        <f t="shared" si="10"/>
        <v>4174099.9999999995</v>
      </c>
      <c r="I124" s="4">
        <f t="shared" si="11"/>
        <v>-3168300.0000000005</v>
      </c>
      <c r="J124" s="5">
        <f t="shared" si="12"/>
        <v>-0.19985491705040059</v>
      </c>
      <c r="K124" s="4">
        <v>127590000</v>
      </c>
      <c r="L124" s="6">
        <f t="shared" si="13"/>
        <v>-2.4831883376440163E-2</v>
      </c>
      <c r="M124" s="9">
        <v>4904517.3834547503</v>
      </c>
      <c r="N124" s="7">
        <f>Tabelle1[[#This Row],[Einfache_Steuer_Einkommen]]*Tabelle1[[#This Row],[Delta StEink]]*Tabelle1[[#This Row],[Gemeinde Anlage]]</f>
        <v>-209476.05433591551</v>
      </c>
      <c r="O124" s="2">
        <v>3.5201799999999999</v>
      </c>
      <c r="P124" s="8">
        <f t="shared" si="14"/>
        <v>-111529.86294000002</v>
      </c>
      <c r="Q124" s="32">
        <v>1.72</v>
      </c>
      <c r="R124" s="28">
        <f t="shared" si="15"/>
        <v>-191831.36425680004</v>
      </c>
      <c r="S124" s="10">
        <f>(Tabelle1[[#This Row],[Auswirkungen auf den Steuerbetrag]]-Tabelle1[[#This Row],[Delta Steuerbetrag4]])/Tabelle1[[#This Row],[Einfache_Steuer_Einkommen]]</f>
        <v>3.5976404403498161E-3</v>
      </c>
      <c r="T124">
        <v>552</v>
      </c>
      <c r="U124" t="s">
        <v>242</v>
      </c>
      <c r="V124" t="b">
        <v>1</v>
      </c>
      <c r="W124" t="b">
        <v>1</v>
      </c>
      <c r="X124" t="s">
        <v>385</v>
      </c>
    </row>
    <row r="125" spans="1:24" x14ac:dyDescent="0.2">
      <c r="A125" s="2">
        <v>553</v>
      </c>
      <c r="B125" s="2" t="s">
        <v>241</v>
      </c>
      <c r="C125" s="3">
        <v>169000</v>
      </c>
      <c r="D125" s="3">
        <v>-116000</v>
      </c>
      <c r="E125" s="3">
        <v>-70000</v>
      </c>
      <c r="F125" s="3">
        <f t="shared" si="8"/>
        <v>-169000</v>
      </c>
      <c r="G125" s="4">
        <f t="shared" si="9"/>
        <v>81200</v>
      </c>
      <c r="H125" s="4">
        <f t="shared" si="10"/>
        <v>49000</v>
      </c>
      <c r="I125" s="4">
        <f t="shared" si="11"/>
        <v>-38800</v>
      </c>
      <c r="J125" s="5">
        <f t="shared" si="12"/>
        <v>-0.22958579881656804</v>
      </c>
      <c r="K125" s="4">
        <v>3247300</v>
      </c>
      <c r="L125" s="6">
        <f t="shared" si="13"/>
        <v>-1.1948387891479074E-2</v>
      </c>
      <c r="M125" s="9">
        <v>127921.59923855</v>
      </c>
      <c r="N125" s="7">
        <f>Tabelle1[[#This Row],[Einfache_Steuer_Einkommen]]*Tabelle1[[#This Row],[Delta StEink]]*Tabelle1[[#This Row],[Gemeinde Anlage]]</f>
        <v>-2139.839642360741</v>
      </c>
      <c r="O125" s="2">
        <v>3.6997390000000001</v>
      </c>
      <c r="P125" s="8">
        <f t="shared" si="14"/>
        <v>-1435.498732</v>
      </c>
      <c r="Q125" s="32">
        <v>1.4</v>
      </c>
      <c r="R125" s="28">
        <f t="shared" si="15"/>
        <v>-2009.6982247999999</v>
      </c>
      <c r="S125" s="10">
        <f>(Tabelle1[[#This Row],[Auswirkungen auf den Steuerbetrag]]-Tabelle1[[#This Row],[Delta Steuerbetrag4]])/Tabelle1[[#This Row],[Einfache_Steuer_Einkommen]]</f>
        <v>1.0173529594330001E-3</v>
      </c>
      <c r="T125">
        <v>553</v>
      </c>
      <c r="U125" t="s">
        <v>241</v>
      </c>
      <c r="V125" t="b">
        <v>1</v>
      </c>
      <c r="W125" t="b">
        <v>1</v>
      </c>
      <c r="X125" t="s">
        <v>385</v>
      </c>
    </row>
    <row r="126" spans="1:24" x14ac:dyDescent="0.2">
      <c r="A126" s="2">
        <v>554</v>
      </c>
      <c r="B126" s="2" t="s">
        <v>240</v>
      </c>
      <c r="C126" s="3">
        <v>3161000</v>
      </c>
      <c r="D126" s="3">
        <v>-2621000</v>
      </c>
      <c r="E126" s="3">
        <v>-1228000</v>
      </c>
      <c r="F126" s="3">
        <f t="shared" si="8"/>
        <v>-3161000</v>
      </c>
      <c r="G126" s="4">
        <f t="shared" si="9"/>
        <v>1834700</v>
      </c>
      <c r="H126" s="4">
        <f t="shared" si="10"/>
        <v>859600</v>
      </c>
      <c r="I126" s="4">
        <f t="shared" si="11"/>
        <v>-466700</v>
      </c>
      <c r="J126" s="5">
        <f t="shared" si="12"/>
        <v>-0.14764315090161342</v>
      </c>
      <c r="K126" s="4">
        <v>28392100</v>
      </c>
      <c r="L126" s="6">
        <f t="shared" si="13"/>
        <v>-1.6437671042296976E-2</v>
      </c>
      <c r="M126" s="9">
        <v>1085505.92407185</v>
      </c>
      <c r="N126" s="7">
        <f>Tabelle1[[#This Row],[Einfache_Steuer_Einkommen]]*Tabelle1[[#This Row],[Delta StEink]]*Tabelle1[[#This Row],[Gemeinde Anlage]]</f>
        <v>-28549.10287097227</v>
      </c>
      <c r="O126" s="2">
        <v>3.51837</v>
      </c>
      <c r="P126" s="8">
        <f t="shared" si="14"/>
        <v>-16420.232790000002</v>
      </c>
      <c r="Q126" s="32">
        <v>1.6</v>
      </c>
      <c r="R126" s="28">
        <f t="shared" si="15"/>
        <v>-26272.372464000004</v>
      </c>
      <c r="S126" s="10">
        <f>(Tabelle1[[#This Row],[Auswirkungen auf den Steuerbetrag]]-Tabelle1[[#This Row],[Delta Steuerbetrag4]])/Tabelle1[[#This Row],[Einfache_Steuer_Einkommen]]</f>
        <v>2.097391047330267E-3</v>
      </c>
      <c r="T126">
        <v>554</v>
      </c>
      <c r="U126" t="s">
        <v>239</v>
      </c>
      <c r="V126" t="b">
        <v>1</v>
      </c>
      <c r="W126" t="b">
        <v>0</v>
      </c>
      <c r="X126" t="s">
        <v>240</v>
      </c>
    </row>
    <row r="127" spans="1:24" x14ac:dyDescent="0.2">
      <c r="A127" s="2">
        <v>556</v>
      </c>
      <c r="B127" s="2" t="s">
        <v>238</v>
      </c>
      <c r="C127" s="3">
        <v>1257000</v>
      </c>
      <c r="D127" s="3">
        <v>-1081000</v>
      </c>
      <c r="E127" s="3">
        <v>-482000</v>
      </c>
      <c r="F127" s="3">
        <f t="shared" si="8"/>
        <v>-1257000</v>
      </c>
      <c r="G127" s="4">
        <f t="shared" si="9"/>
        <v>756700</v>
      </c>
      <c r="H127" s="4">
        <f t="shared" si="10"/>
        <v>337400</v>
      </c>
      <c r="I127" s="4">
        <f t="shared" si="11"/>
        <v>-162900</v>
      </c>
      <c r="J127" s="5">
        <f t="shared" si="12"/>
        <v>-0.12959427207637231</v>
      </c>
      <c r="K127" s="4">
        <v>9089600</v>
      </c>
      <c r="L127" s="6">
        <f t="shared" si="13"/>
        <v>-1.7921580707621898E-2</v>
      </c>
      <c r="M127" s="9">
        <v>344966.35002145002</v>
      </c>
      <c r="N127" s="7">
        <f>Tabelle1[[#This Row],[Einfache_Steuer_Einkommen]]*Tabelle1[[#This Row],[Delta StEink]]*Tabelle1[[#This Row],[Gemeinde Anlage]]</f>
        <v>-9273.5134249847433</v>
      </c>
      <c r="O127" s="2">
        <v>3.4610729999999998</v>
      </c>
      <c r="P127" s="8">
        <f t="shared" si="14"/>
        <v>-5638.0879169999998</v>
      </c>
      <c r="Q127" s="32">
        <v>1.5</v>
      </c>
      <c r="R127" s="28">
        <f t="shared" si="15"/>
        <v>-8457.1318754999993</v>
      </c>
      <c r="S127" s="10">
        <f>(Tabelle1[[#This Row],[Auswirkungen auf den Steuerbetrag]]-Tabelle1[[#This Row],[Delta Steuerbetrag4]])/Tabelle1[[#This Row],[Einfache_Steuer_Einkommen]]</f>
        <v>2.3665541564676712E-3</v>
      </c>
      <c r="T127">
        <v>556</v>
      </c>
      <c r="U127" t="s">
        <v>238</v>
      </c>
      <c r="V127" t="b">
        <v>1</v>
      </c>
      <c r="W127" t="b">
        <v>1</v>
      </c>
      <c r="X127" t="s">
        <v>385</v>
      </c>
    </row>
    <row r="128" spans="1:24" x14ac:dyDescent="0.2">
      <c r="A128" s="2">
        <v>557</v>
      </c>
      <c r="B128" s="2" t="s">
        <v>237</v>
      </c>
      <c r="C128" s="3">
        <v>2630000</v>
      </c>
      <c r="D128" s="3">
        <v>-1756000</v>
      </c>
      <c r="E128" s="3">
        <v>-960000</v>
      </c>
      <c r="F128" s="3">
        <f t="shared" si="8"/>
        <v>-2630000</v>
      </c>
      <c r="G128" s="4">
        <f t="shared" si="9"/>
        <v>1229200</v>
      </c>
      <c r="H128" s="4">
        <f t="shared" si="10"/>
        <v>672000</v>
      </c>
      <c r="I128" s="4">
        <f t="shared" si="11"/>
        <v>-728800</v>
      </c>
      <c r="J128" s="5">
        <f t="shared" si="12"/>
        <v>-0.27711026615969581</v>
      </c>
      <c r="K128" s="4">
        <v>18869100</v>
      </c>
      <c r="L128" s="6">
        <f t="shared" si="13"/>
        <v>-3.8623993725190923E-2</v>
      </c>
      <c r="M128" s="9">
        <v>723128.13964409998</v>
      </c>
      <c r="N128" s="7">
        <f>Tabelle1[[#This Row],[Einfache_Steuer_Einkommen]]*Tabelle1[[#This Row],[Delta StEink]]*Tabelle1[[#This Row],[Gemeinde Anlage]]</f>
        <v>-43012.348961308962</v>
      </c>
      <c r="O128" s="2">
        <v>3.7376830000000001</v>
      </c>
      <c r="P128" s="8">
        <f t="shared" si="14"/>
        <v>-27240.233703999998</v>
      </c>
      <c r="Q128" s="32">
        <v>1.54</v>
      </c>
      <c r="R128" s="28">
        <f t="shared" si="15"/>
        <v>-41949.959904160001</v>
      </c>
      <c r="S128" s="10">
        <f>(Tabelle1[[#This Row],[Auswirkungen auf den Steuerbetrag]]-Tabelle1[[#This Row],[Delta Steuerbetrag4]])/Tabelle1[[#This Row],[Einfache_Steuer_Einkommen]]</f>
        <v>1.4691573995057557E-3</v>
      </c>
      <c r="T128">
        <v>557</v>
      </c>
      <c r="U128" t="s">
        <v>237</v>
      </c>
      <c r="V128" t="b">
        <v>1</v>
      </c>
      <c r="W128" t="b">
        <v>1</v>
      </c>
      <c r="X128" t="s">
        <v>385</v>
      </c>
    </row>
    <row r="129" spans="1:24" x14ac:dyDescent="0.2">
      <c r="A129" s="2">
        <v>561</v>
      </c>
      <c r="B129" s="2" t="s">
        <v>236</v>
      </c>
      <c r="C129" s="3">
        <v>21944000</v>
      </c>
      <c r="D129" s="3">
        <v>-17483000</v>
      </c>
      <c r="E129" s="3">
        <v>-6149000</v>
      </c>
      <c r="F129" s="3">
        <f t="shared" si="8"/>
        <v>-21944000</v>
      </c>
      <c r="G129" s="4">
        <f t="shared" si="9"/>
        <v>12238100</v>
      </c>
      <c r="H129" s="4">
        <f t="shared" si="10"/>
        <v>4304300</v>
      </c>
      <c r="I129" s="4">
        <f t="shared" si="11"/>
        <v>-5401600</v>
      </c>
      <c r="J129" s="5">
        <f t="shared" si="12"/>
        <v>-0.24615384615384617</v>
      </c>
      <c r="K129" s="4">
        <v>77792200</v>
      </c>
      <c r="L129" s="6">
        <f t="shared" si="13"/>
        <v>-6.9436267389275538E-2</v>
      </c>
      <c r="M129" s="9">
        <v>2991654.9031526502</v>
      </c>
      <c r="N129" s="7">
        <f>Tabelle1[[#This Row],[Einfache_Steuer_Einkommen]]*Tabelle1[[#This Row],[Delta StEink]]*Tabelle1[[#This Row],[Gemeinde Anlage]]</f>
        <v>-413381.4060855718</v>
      </c>
      <c r="O129" s="2">
        <v>3.205943</v>
      </c>
      <c r="P129" s="8">
        <f t="shared" si="14"/>
        <v>-173172.217088</v>
      </c>
      <c r="Q129" s="32">
        <v>1.99</v>
      </c>
      <c r="R129" s="28">
        <f t="shared" si="15"/>
        <v>-344612.71200512</v>
      </c>
      <c r="S129" s="10">
        <f>(Tabelle1[[#This Row],[Auswirkungen auf den Steuerbetrag]]-Tabelle1[[#This Row],[Delta Steuerbetrag4]])/Tabelle1[[#This Row],[Einfache_Steuer_Einkommen]]</f>
        <v>2.2986840496870921E-2</v>
      </c>
      <c r="T129">
        <v>561</v>
      </c>
      <c r="U129" t="s">
        <v>236</v>
      </c>
      <c r="V129" t="b">
        <v>1</v>
      </c>
      <c r="W129" t="b">
        <v>1</v>
      </c>
      <c r="X129" t="s">
        <v>385</v>
      </c>
    </row>
    <row r="130" spans="1:24" x14ac:dyDescent="0.2">
      <c r="A130" s="2">
        <v>562</v>
      </c>
      <c r="B130" s="2" t="s">
        <v>235</v>
      </c>
      <c r="C130" s="3">
        <v>8295000</v>
      </c>
      <c r="D130" s="3">
        <v>-7796000</v>
      </c>
      <c r="E130" s="3">
        <v>-3164000</v>
      </c>
      <c r="F130" s="3">
        <f t="shared" si="8"/>
        <v>-8295000</v>
      </c>
      <c r="G130" s="4">
        <f t="shared" si="9"/>
        <v>5457200</v>
      </c>
      <c r="H130" s="4">
        <f t="shared" si="10"/>
        <v>2214800</v>
      </c>
      <c r="I130" s="4">
        <f t="shared" si="11"/>
        <v>-623000</v>
      </c>
      <c r="J130" s="5">
        <f t="shared" si="12"/>
        <v>-7.5105485232067504E-2</v>
      </c>
      <c r="K130" s="4">
        <v>61239800</v>
      </c>
      <c r="L130" s="6">
        <f t="shared" si="13"/>
        <v>-1.0173122707781541E-2</v>
      </c>
      <c r="M130" s="9">
        <v>2340498.2886225502</v>
      </c>
      <c r="N130" s="7">
        <f>Tabelle1[[#This Row],[Einfache_Steuer_Einkommen]]*Tabelle1[[#This Row],[Delta StEink]]*Tabelle1[[#This Row],[Gemeinde Anlage]]</f>
        <v>-40239.197925891734</v>
      </c>
      <c r="O130" s="2">
        <v>3.4189500000000002</v>
      </c>
      <c r="P130" s="8">
        <f t="shared" si="14"/>
        <v>-21300.058499999999</v>
      </c>
      <c r="Q130" s="32">
        <v>1.69</v>
      </c>
      <c r="R130" s="28">
        <f t="shared" si="15"/>
        <v>-35997.098865</v>
      </c>
      <c r="S130" s="10">
        <f>(Tabelle1[[#This Row],[Auswirkungen auf den Steuerbetrag]]-Tabelle1[[#This Row],[Delta Steuerbetrag4]])/Tabelle1[[#This Row],[Einfache_Steuer_Einkommen]]</f>
        <v>1.8124768907172885E-3</v>
      </c>
      <c r="T130">
        <v>562</v>
      </c>
      <c r="U130" t="s">
        <v>234</v>
      </c>
      <c r="V130" t="b">
        <v>1</v>
      </c>
      <c r="W130" t="b">
        <v>0</v>
      </c>
      <c r="X130" t="s">
        <v>235</v>
      </c>
    </row>
    <row r="131" spans="1:24" x14ac:dyDescent="0.2">
      <c r="A131" s="2">
        <v>563</v>
      </c>
      <c r="B131" s="2" t="s">
        <v>233</v>
      </c>
      <c r="C131" s="3">
        <v>19602000</v>
      </c>
      <c r="D131" s="3">
        <v>-13003000</v>
      </c>
      <c r="E131" s="3">
        <v>-6984000</v>
      </c>
      <c r="F131" s="3">
        <f t="shared" si="8"/>
        <v>-19602000</v>
      </c>
      <c r="G131" s="4">
        <f t="shared" si="9"/>
        <v>9102100</v>
      </c>
      <c r="H131" s="4">
        <f t="shared" si="10"/>
        <v>4888800</v>
      </c>
      <c r="I131" s="4">
        <f t="shared" si="11"/>
        <v>-5611100</v>
      </c>
      <c r="J131" s="5">
        <f t="shared" si="12"/>
        <v>-0.28625140291806961</v>
      </c>
      <c r="K131" s="4">
        <v>163537500</v>
      </c>
      <c r="L131" s="6">
        <f t="shared" si="13"/>
        <v>-3.4310784988152564E-2</v>
      </c>
      <c r="M131" s="9">
        <v>6203922.0834095497</v>
      </c>
      <c r="N131" s="7">
        <f>Tabelle1[[#This Row],[Einfache_Steuer_Einkommen]]*Tabelle1[[#This Row],[Delta StEink]]*Tabelle1[[#This Row],[Gemeinde Anlage]]</f>
        <v>-393793.6578711656</v>
      </c>
      <c r="O131" s="2">
        <v>3.278607</v>
      </c>
      <c r="P131" s="8">
        <f t="shared" si="14"/>
        <v>-183965.91737700001</v>
      </c>
      <c r="Q131" s="32">
        <v>1.85</v>
      </c>
      <c r="R131" s="28">
        <f t="shared" si="15"/>
        <v>-340336.94714745</v>
      </c>
      <c r="S131" s="10">
        <f>(Tabelle1[[#This Row],[Auswirkungen auf den Steuerbetrag]]-Tabelle1[[#This Row],[Delta Steuerbetrag4]])/Tabelle1[[#This Row],[Einfache_Steuer_Einkommen]]</f>
        <v>8.6165993068592628E-3</v>
      </c>
      <c r="T131">
        <v>563</v>
      </c>
      <c r="U131" t="s">
        <v>233</v>
      </c>
      <c r="V131" t="b">
        <v>1</v>
      </c>
      <c r="W131" t="b">
        <v>1</v>
      </c>
      <c r="X131" t="s">
        <v>385</v>
      </c>
    </row>
    <row r="132" spans="1:24" x14ac:dyDescent="0.2">
      <c r="A132" s="2">
        <v>564</v>
      </c>
      <c r="B132" s="2" t="s">
        <v>232</v>
      </c>
      <c r="C132" s="3">
        <v>1630000</v>
      </c>
      <c r="D132" s="3">
        <v>-1366000</v>
      </c>
      <c r="E132" s="3">
        <v>-643000</v>
      </c>
      <c r="F132" s="3">
        <f t="shared" si="8"/>
        <v>-1630000</v>
      </c>
      <c r="G132" s="4">
        <f t="shared" si="9"/>
        <v>956199.99999999988</v>
      </c>
      <c r="H132" s="4">
        <f t="shared" si="10"/>
        <v>450100</v>
      </c>
      <c r="I132" s="4">
        <f t="shared" si="11"/>
        <v>-223700.00000000012</v>
      </c>
      <c r="J132" s="5">
        <f t="shared" si="12"/>
        <v>-0.13723926380368107</v>
      </c>
      <c r="K132" s="4">
        <v>17519100</v>
      </c>
      <c r="L132" s="6">
        <f t="shared" si="13"/>
        <v>-1.2768920777893848E-2</v>
      </c>
      <c r="M132" s="9">
        <v>646903.86164869997</v>
      </c>
      <c r="N132" s="7">
        <f>Tabelle1[[#This Row],[Einfache_Steuer_Einkommen]]*Tabelle1[[#This Row],[Delta StEink]]*Tabelle1[[#This Row],[Gemeinde Anlage]]</f>
        <v>-15281.488696565828</v>
      </c>
      <c r="O132" s="2">
        <v>3.1235729999999999</v>
      </c>
      <c r="P132" s="8">
        <f t="shared" si="14"/>
        <v>-6987.4328010000036</v>
      </c>
      <c r="Q132" s="32">
        <v>1.85</v>
      </c>
      <c r="R132" s="28">
        <f t="shared" si="15"/>
        <v>-12926.750681850008</v>
      </c>
      <c r="S132" s="10">
        <f>(Tabelle1[[#This Row],[Auswirkungen auf den Steuerbetrag]]-Tabelle1[[#This Row],[Delta Steuerbetrag4]])/Tabelle1[[#This Row],[Einfache_Steuer_Einkommen]]</f>
        <v>3.6400123021596005E-3</v>
      </c>
      <c r="T132">
        <v>564</v>
      </c>
      <c r="U132" t="s">
        <v>232</v>
      </c>
      <c r="V132" t="b">
        <v>1</v>
      </c>
      <c r="W132" t="b">
        <v>1</v>
      </c>
      <c r="X132" t="s">
        <v>385</v>
      </c>
    </row>
    <row r="133" spans="1:24" x14ac:dyDescent="0.2">
      <c r="A133" s="2">
        <v>565</v>
      </c>
      <c r="B133" s="2" t="s">
        <v>231</v>
      </c>
      <c r="C133" s="3">
        <v>7264000</v>
      </c>
      <c r="D133" s="3">
        <v>-3966000</v>
      </c>
      <c r="E133" s="3">
        <v>-2276000</v>
      </c>
      <c r="F133" s="3">
        <f t="shared" si="8"/>
        <v>-7264000</v>
      </c>
      <c r="G133" s="4">
        <f t="shared" si="9"/>
        <v>2776200</v>
      </c>
      <c r="H133" s="4">
        <f t="shared" si="10"/>
        <v>1593200</v>
      </c>
      <c r="I133" s="4">
        <f t="shared" si="11"/>
        <v>-2894600</v>
      </c>
      <c r="J133" s="5">
        <f t="shared" si="12"/>
        <v>-0.39848568281938324</v>
      </c>
      <c r="K133" s="4">
        <v>35958800</v>
      </c>
      <c r="L133" s="6">
        <f t="shared" si="13"/>
        <v>-8.0497680678999303E-2</v>
      </c>
      <c r="M133" s="9">
        <v>1386301.4386515501</v>
      </c>
      <c r="N133" s="7">
        <f>Tabelle1[[#This Row],[Einfache_Steuer_Einkommen]]*Tabelle1[[#This Row],[Delta StEink]]*Tabelle1[[#This Row],[Gemeinde Anlage]]</f>
        <v>-200869.2909601377</v>
      </c>
      <c r="O133" s="2">
        <v>3.3101219999999998</v>
      </c>
      <c r="P133" s="8">
        <f t="shared" si="14"/>
        <v>-95814.791411999991</v>
      </c>
      <c r="Q133" s="32">
        <v>1.8</v>
      </c>
      <c r="R133" s="28">
        <f t="shared" si="15"/>
        <v>-172466.6245416</v>
      </c>
      <c r="S133" s="10">
        <f>(Tabelle1[[#This Row],[Auswirkungen auf den Steuerbetrag]]-Tabelle1[[#This Row],[Delta Steuerbetrag4]])/Tabelle1[[#This Row],[Einfache_Steuer_Einkommen]]</f>
        <v>2.0488088395958719E-2</v>
      </c>
      <c r="T133">
        <v>565</v>
      </c>
      <c r="U133" t="s">
        <v>231</v>
      </c>
      <c r="V133" t="b">
        <v>1</v>
      </c>
      <c r="W133" t="b">
        <v>1</v>
      </c>
      <c r="X133" t="s">
        <v>385</v>
      </c>
    </row>
    <row r="134" spans="1:24" x14ac:dyDescent="0.2">
      <c r="A134" s="2">
        <v>566</v>
      </c>
      <c r="B134" s="2" t="s">
        <v>230</v>
      </c>
      <c r="C134" s="3">
        <v>4208000</v>
      </c>
      <c r="D134" s="3">
        <v>-3663000</v>
      </c>
      <c r="E134" s="3">
        <v>-1742000</v>
      </c>
      <c r="F134" s="3">
        <f t="shared" ref="F134:F197" si="16">-C134</f>
        <v>-4208000</v>
      </c>
      <c r="G134" s="4">
        <f t="shared" ref="G134:G197" si="17">-$G$3*D134</f>
        <v>2564100</v>
      </c>
      <c r="H134" s="4">
        <f t="shared" ref="H134:H197" si="18">-$H$3*E134</f>
        <v>1219400</v>
      </c>
      <c r="I134" s="4">
        <f t="shared" ref="I134:I197" si="19">SUM(F134:H134)</f>
        <v>-424500</v>
      </c>
      <c r="J134" s="5">
        <f t="shared" ref="J134:J197" si="20">I134/C134</f>
        <v>-0.10087927756653993</v>
      </c>
      <c r="K134" s="4">
        <v>31563400</v>
      </c>
      <c r="L134" s="6">
        <f t="shared" ref="L134:L197" si="21">I134/K134</f>
        <v>-1.3449121450794275E-2</v>
      </c>
      <c r="M134" s="9">
        <v>1190245.1101678</v>
      </c>
      <c r="N134" s="7">
        <f>Tabelle1[[#This Row],[Einfache_Steuer_Einkommen]]*Tabelle1[[#This Row],[Delta StEink]]*Tabelle1[[#This Row],[Gemeinde Anlage]]</f>
        <v>-26412.789220720242</v>
      </c>
      <c r="O134" s="2">
        <v>3.4379749999999998</v>
      </c>
      <c r="P134" s="8">
        <f t="shared" ref="P134:P197" si="22">I134*O134/100</f>
        <v>-14594.203874999999</v>
      </c>
      <c r="Q134" s="32">
        <v>1.65</v>
      </c>
      <c r="R134" s="28">
        <f t="shared" ref="R134:R197" si="23">P134*Q134</f>
        <v>-24080.436393749998</v>
      </c>
      <c r="S134" s="10">
        <f>(Tabelle1[[#This Row],[Auswirkungen auf den Steuerbetrag]]-Tabelle1[[#This Row],[Delta Steuerbetrag4]])/Tabelle1[[#This Row],[Einfache_Steuer_Einkommen]]</f>
        <v>1.9595567392345181E-3</v>
      </c>
      <c r="T134">
        <v>566</v>
      </c>
      <c r="U134" t="s">
        <v>230</v>
      </c>
      <c r="V134" t="b">
        <v>1</v>
      </c>
      <c r="W134" t="b">
        <v>1</v>
      </c>
      <c r="X134" t="s">
        <v>385</v>
      </c>
    </row>
    <row r="135" spans="1:24" x14ac:dyDescent="0.2">
      <c r="A135" s="2">
        <v>567</v>
      </c>
      <c r="B135" s="2" t="s">
        <v>229</v>
      </c>
      <c r="C135" s="3">
        <v>11867000</v>
      </c>
      <c r="D135" s="3">
        <v>-10697000</v>
      </c>
      <c r="E135" s="3">
        <v>-4286000</v>
      </c>
      <c r="F135" s="3">
        <f t="shared" si="16"/>
        <v>-11867000</v>
      </c>
      <c r="G135" s="4">
        <f t="shared" si="17"/>
        <v>7487899.9999999991</v>
      </c>
      <c r="H135" s="4">
        <f t="shared" si="18"/>
        <v>3000200</v>
      </c>
      <c r="I135" s="4">
        <f t="shared" si="19"/>
        <v>-1378900.0000000009</v>
      </c>
      <c r="J135" s="5">
        <f t="shared" si="20"/>
        <v>-0.11619617426476792</v>
      </c>
      <c r="K135" s="4">
        <v>90416700</v>
      </c>
      <c r="L135" s="6">
        <f t="shared" si="21"/>
        <v>-1.5250501290137783E-2</v>
      </c>
      <c r="M135" s="9">
        <v>3378315.5284978999</v>
      </c>
      <c r="N135" s="7">
        <f>Tabelle1[[#This Row],[Einfache_Steuer_Einkommen]]*Tabelle1[[#This Row],[Delta StEink]]*Tabelle1[[#This Row],[Gemeinde Anlage]]</f>
        <v>-91192.179426754024</v>
      </c>
      <c r="O135" s="2">
        <v>3.3261569999999998</v>
      </c>
      <c r="P135" s="8">
        <f t="shared" si="22"/>
        <v>-45864.378873000023</v>
      </c>
      <c r="Q135" s="32">
        <v>1.77</v>
      </c>
      <c r="R135" s="28">
        <f t="shared" si="23"/>
        <v>-81179.950605210048</v>
      </c>
      <c r="S135" s="10">
        <f>(Tabelle1[[#This Row],[Auswirkungen auf den Steuerbetrag]]-Tabelle1[[#This Row],[Delta Steuerbetrag4]])/Tabelle1[[#This Row],[Einfache_Steuer_Einkommen]]</f>
        <v>2.9636748660939061E-3</v>
      </c>
      <c r="T135">
        <v>567</v>
      </c>
      <c r="U135" t="s">
        <v>228</v>
      </c>
      <c r="V135" t="b">
        <v>1</v>
      </c>
      <c r="W135" t="b">
        <v>0</v>
      </c>
      <c r="X135" t="s">
        <v>229</v>
      </c>
    </row>
    <row r="136" spans="1:24" x14ac:dyDescent="0.2">
      <c r="A136" s="2">
        <v>571</v>
      </c>
      <c r="B136" s="2" t="s">
        <v>227</v>
      </c>
      <c r="C136" s="3">
        <v>8436000</v>
      </c>
      <c r="D136" s="3">
        <v>-7702000</v>
      </c>
      <c r="E136" s="3">
        <v>-1838000</v>
      </c>
      <c r="F136" s="3">
        <f t="shared" si="16"/>
        <v>-8436000</v>
      </c>
      <c r="G136" s="4">
        <f t="shared" si="17"/>
        <v>5391400</v>
      </c>
      <c r="H136" s="4">
        <f t="shared" si="18"/>
        <v>1286600</v>
      </c>
      <c r="I136" s="4">
        <f t="shared" si="19"/>
        <v>-1758000</v>
      </c>
      <c r="J136" s="5">
        <f t="shared" si="20"/>
        <v>-0.20839260312944524</v>
      </c>
      <c r="K136" s="4">
        <v>27762600</v>
      </c>
      <c r="L136" s="6">
        <f t="shared" si="21"/>
        <v>-6.3322599468349505E-2</v>
      </c>
      <c r="M136" s="9">
        <v>1100065.3059716001</v>
      </c>
      <c r="N136" s="7">
        <f>Tabelle1[[#This Row],[Einfache_Steuer_Einkommen]]*Tabelle1[[#This Row],[Delta StEink]]*Tabelle1[[#This Row],[Gemeinde Anlage]]</f>
        <v>-137924.8096229526</v>
      </c>
      <c r="O136" s="2">
        <v>2.8136519999999998</v>
      </c>
      <c r="P136" s="8">
        <f t="shared" si="22"/>
        <v>-49464.002160000004</v>
      </c>
      <c r="Q136" s="32">
        <v>1.98</v>
      </c>
      <c r="R136" s="28">
        <f t="shared" si="23"/>
        <v>-97938.7242768</v>
      </c>
      <c r="S136" s="10">
        <f>(Tabelle1[[#This Row],[Auswirkungen auf den Steuerbetrag]]-Tabelle1[[#This Row],[Delta Steuerbetrag4]])/Tabelle1[[#This Row],[Einfache_Steuer_Einkommen]]</f>
        <v>3.6348828682344521E-2</v>
      </c>
      <c r="T136">
        <v>571</v>
      </c>
      <c r="U136" t="s">
        <v>227</v>
      </c>
      <c r="V136" t="b">
        <v>1</v>
      </c>
      <c r="W136" t="b">
        <v>1</v>
      </c>
      <c r="X136" t="s">
        <v>385</v>
      </c>
    </row>
    <row r="137" spans="1:24" x14ac:dyDescent="0.2">
      <c r="A137" s="2">
        <v>572</v>
      </c>
      <c r="B137" s="2" t="s">
        <v>226</v>
      </c>
      <c r="C137" s="3">
        <v>9209000</v>
      </c>
      <c r="D137" s="3">
        <v>-6080000</v>
      </c>
      <c r="E137" s="3">
        <v>-3644000</v>
      </c>
      <c r="F137" s="3">
        <f t="shared" si="16"/>
        <v>-9209000</v>
      </c>
      <c r="G137" s="4">
        <f t="shared" si="17"/>
        <v>4256000</v>
      </c>
      <c r="H137" s="4">
        <f t="shared" si="18"/>
        <v>2550800</v>
      </c>
      <c r="I137" s="4">
        <f t="shared" si="19"/>
        <v>-2402200</v>
      </c>
      <c r="J137" s="5">
        <f t="shared" si="20"/>
        <v>-0.26085351286784669</v>
      </c>
      <c r="K137" s="4">
        <v>68412300</v>
      </c>
      <c r="L137" s="6">
        <f t="shared" si="21"/>
        <v>-3.5113568758834306E-2</v>
      </c>
      <c r="M137" s="9">
        <v>2586847.3731974498</v>
      </c>
      <c r="N137" s="7">
        <f>Tabelle1[[#This Row],[Einfache_Steuer_Einkommen]]*Tabelle1[[#This Row],[Delta StEink]]*Tabelle1[[#This Row],[Gemeinde Anlage]]</f>
        <v>-176216.8796283144</v>
      </c>
      <c r="O137" s="2">
        <v>3.4534980000000002</v>
      </c>
      <c r="P137" s="8">
        <f t="shared" si="22"/>
        <v>-82959.928956000003</v>
      </c>
      <c r="Q137" s="32">
        <v>1.94</v>
      </c>
      <c r="R137" s="28">
        <f t="shared" si="23"/>
        <v>-160942.26217464</v>
      </c>
      <c r="S137" s="10">
        <f>(Tabelle1[[#This Row],[Auswirkungen auf den Steuerbetrag]]-Tabelle1[[#This Row],[Delta Steuerbetrag4]])/Tabelle1[[#This Row],[Einfache_Steuer_Einkommen]]</f>
        <v>5.9047231050181181E-3</v>
      </c>
      <c r="T137">
        <v>572</v>
      </c>
      <c r="U137" t="s">
        <v>226</v>
      </c>
      <c r="V137" t="b">
        <v>1</v>
      </c>
      <c r="W137" t="b">
        <v>1</v>
      </c>
      <c r="X137" t="s">
        <v>385</v>
      </c>
    </row>
    <row r="138" spans="1:24" x14ac:dyDescent="0.2">
      <c r="A138" s="2">
        <v>573</v>
      </c>
      <c r="B138" s="2" t="s">
        <v>225</v>
      </c>
      <c r="C138" s="3">
        <v>14407000</v>
      </c>
      <c r="D138" s="3">
        <v>-10541000</v>
      </c>
      <c r="E138" s="3">
        <v>-4448000</v>
      </c>
      <c r="F138" s="3">
        <f t="shared" si="16"/>
        <v>-14407000</v>
      </c>
      <c r="G138" s="4">
        <f t="shared" si="17"/>
        <v>7378699.9999999991</v>
      </c>
      <c r="H138" s="4">
        <f t="shared" si="18"/>
        <v>3113600</v>
      </c>
      <c r="I138" s="4">
        <f t="shared" si="19"/>
        <v>-3914700.0000000009</v>
      </c>
      <c r="J138" s="5">
        <f t="shared" si="20"/>
        <v>-0.27172207954466587</v>
      </c>
      <c r="K138" s="4">
        <v>83290300</v>
      </c>
      <c r="L138" s="6">
        <f t="shared" si="21"/>
        <v>-4.7000671146580103E-2</v>
      </c>
      <c r="M138" s="9">
        <v>3158216.3878733101</v>
      </c>
      <c r="N138" s="7">
        <f>Tabelle1[[#This Row],[Einfache_Steuer_Einkommen]]*Tabelle1[[#This Row],[Delta StEink]]*Tabelle1[[#This Row],[Gemeinde Anlage]]</f>
        <v>-268673.30463967408</v>
      </c>
      <c r="O138" s="2">
        <v>3.463692</v>
      </c>
      <c r="P138" s="8">
        <f t="shared" si="22"/>
        <v>-135593.15072400004</v>
      </c>
      <c r="Q138" s="32">
        <v>1.81</v>
      </c>
      <c r="R138" s="28">
        <f t="shared" si="23"/>
        <v>-245423.60281044006</v>
      </c>
      <c r="S138" s="10">
        <f>(Tabelle1[[#This Row],[Auswirkungen auf den Steuerbetrag]]-Tabelle1[[#This Row],[Delta Steuerbetrag4]])/Tabelle1[[#This Row],[Einfache_Steuer_Einkommen]]</f>
        <v>7.3616557492724496E-3</v>
      </c>
      <c r="T138">
        <v>573</v>
      </c>
      <c r="U138" t="s">
        <v>225</v>
      </c>
      <c r="V138" t="b">
        <v>1</v>
      </c>
      <c r="W138" t="b">
        <v>1</v>
      </c>
      <c r="X138" t="s">
        <v>385</v>
      </c>
    </row>
    <row r="139" spans="1:24" x14ac:dyDescent="0.2">
      <c r="A139" s="2">
        <v>574</v>
      </c>
      <c r="B139" s="2" t="s">
        <v>224</v>
      </c>
      <c r="C139" s="3">
        <v>2008000</v>
      </c>
      <c r="D139" s="3">
        <v>-1132000</v>
      </c>
      <c r="E139" s="3">
        <v>-755000</v>
      </c>
      <c r="F139" s="3">
        <f t="shared" si="16"/>
        <v>-2008000</v>
      </c>
      <c r="G139" s="4">
        <f t="shared" si="17"/>
        <v>792400</v>
      </c>
      <c r="H139" s="4">
        <f t="shared" si="18"/>
        <v>528500</v>
      </c>
      <c r="I139" s="4">
        <f t="shared" si="19"/>
        <v>-687100</v>
      </c>
      <c r="J139" s="5">
        <f t="shared" si="20"/>
        <v>-0.3421812749003984</v>
      </c>
      <c r="K139" s="4">
        <v>12772200</v>
      </c>
      <c r="L139" s="6">
        <f t="shared" si="21"/>
        <v>-5.3796526831712627E-2</v>
      </c>
      <c r="M139" s="9">
        <v>474404.54841265001</v>
      </c>
      <c r="N139" s="7">
        <f>Tabelle1[[#This Row],[Einfache_Steuer_Einkommen]]*Tabelle1[[#This Row],[Delta StEink]]*Tabelle1[[#This Row],[Gemeinde Anlage]]</f>
        <v>-46959.223312692455</v>
      </c>
      <c r="O139" s="2">
        <v>3.3143030000000002</v>
      </c>
      <c r="P139" s="8">
        <f t="shared" si="22"/>
        <v>-22772.575913000001</v>
      </c>
      <c r="Q139" s="32">
        <v>1.84</v>
      </c>
      <c r="R139" s="28">
        <f t="shared" si="23"/>
        <v>-41901.539679920003</v>
      </c>
      <c r="S139" s="10">
        <f>(Tabelle1[[#This Row],[Auswirkungen auf den Steuerbetrag]]-Tabelle1[[#This Row],[Delta Steuerbetrag4]])/Tabelle1[[#This Row],[Einfache_Steuer_Einkommen]]</f>
        <v>1.0661119607085092E-2</v>
      </c>
      <c r="T139">
        <v>574</v>
      </c>
      <c r="U139" t="s">
        <v>224</v>
      </c>
      <c r="V139" t="b">
        <v>1</v>
      </c>
      <c r="W139" t="b">
        <v>1</v>
      </c>
      <c r="X139" t="s">
        <v>385</v>
      </c>
    </row>
    <row r="140" spans="1:24" x14ac:dyDescent="0.2">
      <c r="A140" s="2">
        <v>575</v>
      </c>
      <c r="B140" s="2" t="s">
        <v>223</v>
      </c>
      <c r="C140" s="3">
        <v>1772000</v>
      </c>
      <c r="D140" s="3">
        <v>-1046000</v>
      </c>
      <c r="E140" s="3">
        <v>-673000</v>
      </c>
      <c r="F140" s="3">
        <f t="shared" si="16"/>
        <v>-1772000</v>
      </c>
      <c r="G140" s="4">
        <f t="shared" si="17"/>
        <v>732200</v>
      </c>
      <c r="H140" s="4">
        <f t="shared" si="18"/>
        <v>471099.99999999994</v>
      </c>
      <c r="I140" s="4">
        <f t="shared" si="19"/>
        <v>-568700</v>
      </c>
      <c r="J140" s="5">
        <f t="shared" si="20"/>
        <v>-0.32093679458239277</v>
      </c>
      <c r="K140" s="4">
        <v>10522700</v>
      </c>
      <c r="L140" s="6">
        <f t="shared" si="21"/>
        <v>-5.4045064479648762E-2</v>
      </c>
      <c r="M140" s="9">
        <v>389735.92648530001</v>
      </c>
      <c r="N140" s="7">
        <f>Tabelle1[[#This Row],[Einfache_Steuer_Einkommen]]*Tabelle1[[#This Row],[Delta StEink]]*Tabelle1[[#This Row],[Gemeinde Anlage]]</f>
        <v>-41915.973521098043</v>
      </c>
      <c r="O140" s="2">
        <v>3.4541119999999998</v>
      </c>
      <c r="P140" s="8">
        <f t="shared" si="22"/>
        <v>-19643.534943999999</v>
      </c>
      <c r="Q140" s="32">
        <v>1.99</v>
      </c>
      <c r="R140" s="28">
        <f t="shared" si="23"/>
        <v>-39090.63453856</v>
      </c>
      <c r="S140" s="10">
        <f>(Tabelle1[[#This Row],[Auswirkungen auf den Steuerbetrag]]-Tabelle1[[#This Row],[Delta Steuerbetrag4]])/Tabelle1[[#This Row],[Einfache_Steuer_Einkommen]]</f>
        <v>7.2493675602795862E-3</v>
      </c>
      <c r="T140">
        <v>575</v>
      </c>
      <c r="U140" t="s">
        <v>223</v>
      </c>
      <c r="V140" t="b">
        <v>1</v>
      </c>
      <c r="W140" t="b">
        <v>1</v>
      </c>
      <c r="X140" t="s">
        <v>385</v>
      </c>
    </row>
    <row r="141" spans="1:24" x14ac:dyDescent="0.2">
      <c r="A141" s="2">
        <v>576</v>
      </c>
      <c r="B141" s="2" t="s">
        <v>222</v>
      </c>
      <c r="C141" s="3">
        <v>35320000</v>
      </c>
      <c r="D141" s="3">
        <v>-24445000</v>
      </c>
      <c r="E141" s="3">
        <v>-10162000</v>
      </c>
      <c r="F141" s="3">
        <f t="shared" si="16"/>
        <v>-35320000</v>
      </c>
      <c r="G141" s="4">
        <f t="shared" si="17"/>
        <v>17111500</v>
      </c>
      <c r="H141" s="4">
        <f t="shared" si="18"/>
        <v>7113400</v>
      </c>
      <c r="I141" s="4">
        <f t="shared" si="19"/>
        <v>-11095100</v>
      </c>
      <c r="J141" s="5">
        <f t="shared" si="20"/>
        <v>-0.31413080407701022</v>
      </c>
      <c r="K141" s="4">
        <v>113571200</v>
      </c>
      <c r="L141" s="6">
        <f t="shared" si="21"/>
        <v>-9.7692901017159287E-2</v>
      </c>
      <c r="M141" s="9">
        <v>4687208.7589349104</v>
      </c>
      <c r="N141" s="7">
        <f>Tabelle1[[#This Row],[Einfache_Steuer_Einkommen]]*Tabelle1[[#This Row],[Delta StEink]]*Tabelle1[[#This Row],[Gemeinde Anlage]]</f>
        <v>-819653.56818676845</v>
      </c>
      <c r="O141" s="2">
        <v>3.63144</v>
      </c>
      <c r="P141" s="8">
        <f t="shared" si="22"/>
        <v>-402911.89944000001</v>
      </c>
      <c r="Q141" s="32">
        <v>1.79</v>
      </c>
      <c r="R141" s="28">
        <f t="shared" si="23"/>
        <v>-721212.29999760003</v>
      </c>
      <c r="S141" s="10">
        <f>(Tabelle1[[#This Row],[Auswirkungen auf den Steuerbetrag]]-Tabelle1[[#This Row],[Delta Steuerbetrag4]])/Tabelle1[[#This Row],[Einfache_Steuer_Einkommen]]</f>
        <v>2.1002108771348504E-2</v>
      </c>
      <c r="T141">
        <v>576</v>
      </c>
      <c r="U141" t="s">
        <v>222</v>
      </c>
      <c r="V141" t="b">
        <v>1</v>
      </c>
      <c r="W141" t="b">
        <v>1</v>
      </c>
      <c r="X141" t="s">
        <v>385</v>
      </c>
    </row>
    <row r="142" spans="1:24" x14ac:dyDescent="0.2">
      <c r="A142" s="2">
        <v>577</v>
      </c>
      <c r="B142" s="2" t="s">
        <v>221</v>
      </c>
      <c r="C142" s="3">
        <v>1463000</v>
      </c>
      <c r="D142" s="3">
        <v>-1177000</v>
      </c>
      <c r="E142" s="3">
        <v>-598000</v>
      </c>
      <c r="F142" s="3">
        <f t="shared" si="16"/>
        <v>-1463000</v>
      </c>
      <c r="G142" s="4">
        <f t="shared" si="17"/>
        <v>823900</v>
      </c>
      <c r="H142" s="4">
        <f t="shared" si="18"/>
        <v>418600</v>
      </c>
      <c r="I142" s="4">
        <f t="shared" si="19"/>
        <v>-220500</v>
      </c>
      <c r="J142" s="5">
        <f t="shared" si="20"/>
        <v>-0.15071770334928231</v>
      </c>
      <c r="K142" s="4">
        <v>11909500</v>
      </c>
      <c r="L142" s="6">
        <f t="shared" si="21"/>
        <v>-1.8514631176791637E-2</v>
      </c>
      <c r="M142" s="9">
        <v>445235.32521430001</v>
      </c>
      <c r="N142" s="7">
        <f>Tabelle1[[#This Row],[Einfache_Steuer_Einkommen]]*Tabelle1[[#This Row],[Delta StEink]]*Tabelle1[[#This Row],[Gemeinde Anlage]]</f>
        <v>-16321.868309778851</v>
      </c>
      <c r="O142" s="2">
        <v>3.4095499999999999</v>
      </c>
      <c r="P142" s="8">
        <f t="shared" si="22"/>
        <v>-7518.0577499999999</v>
      </c>
      <c r="Q142" s="32">
        <v>1.98</v>
      </c>
      <c r="R142" s="28">
        <f t="shared" si="23"/>
        <v>-14885.754344999999</v>
      </c>
      <c r="S142" s="10">
        <f>(Tabelle1[[#This Row],[Auswirkungen auf den Steuerbetrag]]-Tabelle1[[#This Row],[Delta Steuerbetrag4]])/Tabelle1[[#This Row],[Einfache_Steuer_Einkommen]]</f>
        <v>3.2255166727564195E-3</v>
      </c>
      <c r="T142">
        <v>577</v>
      </c>
      <c r="U142" t="s">
        <v>221</v>
      </c>
      <c r="V142" t="b">
        <v>1</v>
      </c>
      <c r="W142" t="b">
        <v>1</v>
      </c>
      <c r="X142" t="s">
        <v>385</v>
      </c>
    </row>
    <row r="143" spans="1:24" x14ac:dyDescent="0.2">
      <c r="A143" s="2">
        <v>578</v>
      </c>
      <c r="B143" s="2" t="s">
        <v>220</v>
      </c>
      <c r="C143" s="3">
        <v>926000</v>
      </c>
      <c r="D143" s="3">
        <v>-586000</v>
      </c>
      <c r="E143" s="3">
        <v>-388000</v>
      </c>
      <c r="F143" s="3">
        <f t="shared" si="16"/>
        <v>-926000</v>
      </c>
      <c r="G143" s="4">
        <f t="shared" si="17"/>
        <v>410200</v>
      </c>
      <c r="H143" s="4">
        <f t="shared" si="18"/>
        <v>271600</v>
      </c>
      <c r="I143" s="4">
        <f t="shared" si="19"/>
        <v>-244200</v>
      </c>
      <c r="J143" s="5">
        <f t="shared" si="20"/>
        <v>-0.26371490280777538</v>
      </c>
      <c r="K143" s="4">
        <v>7298300</v>
      </c>
      <c r="L143" s="6">
        <f t="shared" si="21"/>
        <v>-3.3459846813641531E-2</v>
      </c>
      <c r="M143" s="9">
        <v>262655.34683749999</v>
      </c>
      <c r="N143" s="7">
        <f>Tabelle1[[#This Row],[Einfache_Steuer_Einkommen]]*Tabelle1[[#This Row],[Delta StEink]]*Tabelle1[[#This Row],[Gemeinde Anlage]]</f>
        <v>-16697.974572936604</v>
      </c>
      <c r="O143" s="2">
        <v>3.3303929999999999</v>
      </c>
      <c r="P143" s="8">
        <f t="shared" si="22"/>
        <v>-8132.8197060000002</v>
      </c>
      <c r="Q143" s="32">
        <v>1.9</v>
      </c>
      <c r="R143" s="28">
        <f t="shared" si="23"/>
        <v>-15452.3574414</v>
      </c>
      <c r="S143" s="10">
        <f>(Tabelle1[[#This Row],[Auswirkungen auf den Steuerbetrag]]-Tabelle1[[#This Row],[Delta Steuerbetrag4]])/Tabelle1[[#This Row],[Einfache_Steuer_Einkommen]]</f>
        <v>4.7424015788539988E-3</v>
      </c>
      <c r="T143">
        <v>578</v>
      </c>
      <c r="U143" t="s">
        <v>220</v>
      </c>
      <c r="V143" t="b">
        <v>1</v>
      </c>
      <c r="W143" t="b">
        <v>1</v>
      </c>
      <c r="X143" t="s">
        <v>385</v>
      </c>
    </row>
    <row r="144" spans="1:24" x14ac:dyDescent="0.2">
      <c r="A144" s="2">
        <v>579</v>
      </c>
      <c r="B144" s="2" t="s">
        <v>219</v>
      </c>
      <c r="C144" s="3">
        <v>2425000</v>
      </c>
      <c r="D144" s="3">
        <v>-1925000</v>
      </c>
      <c r="E144" s="3">
        <v>-742000</v>
      </c>
      <c r="F144" s="3">
        <f t="shared" si="16"/>
        <v>-2425000</v>
      </c>
      <c r="G144" s="4">
        <f t="shared" si="17"/>
        <v>1347500</v>
      </c>
      <c r="H144" s="4">
        <f t="shared" si="18"/>
        <v>519399.99999999994</v>
      </c>
      <c r="I144" s="4">
        <f t="shared" si="19"/>
        <v>-558100</v>
      </c>
      <c r="J144" s="5">
        <f t="shared" si="20"/>
        <v>-0.23014432989690722</v>
      </c>
      <c r="K144" s="4">
        <v>11980200</v>
      </c>
      <c r="L144" s="6">
        <f t="shared" si="21"/>
        <v>-4.6585198911537368E-2</v>
      </c>
      <c r="M144" s="9">
        <v>424503.94519419997</v>
      </c>
      <c r="N144" s="7">
        <f>Tabelle1[[#This Row],[Einfache_Steuer_Einkommen]]*Tabelle1[[#This Row],[Delta StEink]]*Tabelle1[[#This Row],[Gemeinde Anlage]]</f>
        <v>-36584.861342367702</v>
      </c>
      <c r="O144" s="2">
        <v>2.8572649999999999</v>
      </c>
      <c r="P144" s="8">
        <f t="shared" si="22"/>
        <v>-15946.395965</v>
      </c>
      <c r="Q144" s="32">
        <v>1.85</v>
      </c>
      <c r="R144" s="28">
        <f t="shared" si="23"/>
        <v>-29500.83253525</v>
      </c>
      <c r="S144" s="10">
        <f>(Tabelle1[[#This Row],[Auswirkungen auf den Steuerbetrag]]-Tabelle1[[#This Row],[Delta Steuerbetrag4]])/Tabelle1[[#This Row],[Einfache_Steuer_Einkommen]]</f>
        <v>1.6687780849426348E-2</v>
      </c>
      <c r="T144">
        <v>579</v>
      </c>
      <c r="U144" t="s">
        <v>219</v>
      </c>
      <c r="V144" t="b">
        <v>1</v>
      </c>
      <c r="W144" t="b">
        <v>1</v>
      </c>
      <c r="X144" t="s">
        <v>385</v>
      </c>
    </row>
    <row r="145" spans="1:24" x14ac:dyDescent="0.2">
      <c r="A145" s="2">
        <v>580</v>
      </c>
      <c r="B145" s="2" t="s">
        <v>218</v>
      </c>
      <c r="C145" s="3">
        <v>2079000</v>
      </c>
      <c r="D145" s="3">
        <v>-1398000</v>
      </c>
      <c r="E145" s="3">
        <v>-733000</v>
      </c>
      <c r="F145" s="3">
        <f t="shared" si="16"/>
        <v>-2079000</v>
      </c>
      <c r="G145" s="4">
        <f t="shared" si="17"/>
        <v>978599.99999999988</v>
      </c>
      <c r="H145" s="4">
        <f t="shared" si="18"/>
        <v>513099.99999999994</v>
      </c>
      <c r="I145" s="4">
        <f t="shared" si="19"/>
        <v>-587300</v>
      </c>
      <c r="J145" s="5">
        <f t="shared" si="20"/>
        <v>-0.28249158249158252</v>
      </c>
      <c r="K145" s="4">
        <v>13702600</v>
      </c>
      <c r="L145" s="6">
        <f t="shared" si="21"/>
        <v>-4.2860479033176184E-2</v>
      </c>
      <c r="M145" s="9">
        <v>506770.90866555</v>
      </c>
      <c r="N145" s="7">
        <f>Tabelle1[[#This Row],[Einfache_Steuer_Einkommen]]*Tabelle1[[#This Row],[Delta StEink]]*Tabelle1[[#This Row],[Gemeinde Anlage]]</f>
        <v>-37793.572395541196</v>
      </c>
      <c r="O145" s="2">
        <v>3.3754119999999999</v>
      </c>
      <c r="P145" s="8">
        <f t="shared" si="22"/>
        <v>-19823.794675999998</v>
      </c>
      <c r="Q145" s="32">
        <v>1.74</v>
      </c>
      <c r="R145" s="28">
        <f t="shared" si="23"/>
        <v>-34493.402736239994</v>
      </c>
      <c r="S145" s="10">
        <f>(Tabelle1[[#This Row],[Auswirkungen auf den Steuerbetrag]]-Tabelle1[[#This Row],[Delta Steuerbetrag4]])/Tabelle1[[#This Row],[Einfache_Steuer_Einkommen]]</f>
        <v>6.5121529331495067E-3</v>
      </c>
      <c r="T145">
        <v>580</v>
      </c>
      <c r="U145" t="s">
        <v>217</v>
      </c>
      <c r="V145" t="b">
        <v>1</v>
      </c>
      <c r="W145" t="b">
        <v>0</v>
      </c>
      <c r="X145" t="s">
        <v>218</v>
      </c>
    </row>
    <row r="146" spans="1:24" x14ac:dyDescent="0.2">
      <c r="A146" s="2">
        <v>581</v>
      </c>
      <c r="B146" s="2" t="s">
        <v>216</v>
      </c>
      <c r="C146" s="3">
        <v>13777000</v>
      </c>
      <c r="D146" s="3">
        <v>-8419000</v>
      </c>
      <c r="E146" s="3">
        <v>-6326000</v>
      </c>
      <c r="F146" s="3">
        <f t="shared" si="16"/>
        <v>-13777000</v>
      </c>
      <c r="G146" s="4">
        <f t="shared" si="17"/>
        <v>5893300</v>
      </c>
      <c r="H146" s="4">
        <f t="shared" si="18"/>
        <v>4428200</v>
      </c>
      <c r="I146" s="4">
        <f t="shared" si="19"/>
        <v>-3455500</v>
      </c>
      <c r="J146" s="5">
        <f t="shared" si="20"/>
        <v>-0.25081657835522975</v>
      </c>
      <c r="K146" s="4">
        <v>162724000</v>
      </c>
      <c r="L146" s="6">
        <f t="shared" si="21"/>
        <v>-2.1235343280646985E-2</v>
      </c>
      <c r="M146" s="9">
        <v>6660117.5365062198</v>
      </c>
      <c r="N146" s="7">
        <f>Tabelle1[[#This Row],[Einfache_Steuer_Einkommen]]*Tabelle1[[#This Row],[Delta StEink]]*Tabelle1[[#This Row],[Gemeinde Anlage]]</f>
        <v>-250330.89145358469</v>
      </c>
      <c r="O146" s="2">
        <v>3.6569039999999999</v>
      </c>
      <c r="P146" s="8">
        <f t="shared" si="22"/>
        <v>-126364.31771999999</v>
      </c>
      <c r="Q146" s="32">
        <v>1.77</v>
      </c>
      <c r="R146" s="28">
        <f t="shared" si="23"/>
        <v>-223664.84236439998</v>
      </c>
      <c r="S146" s="10">
        <f>(Tabelle1[[#This Row],[Auswirkungen auf den Steuerbetrag]]-Tabelle1[[#This Row],[Delta Steuerbetrag4]])/Tabelle1[[#This Row],[Einfache_Steuer_Einkommen]]</f>
        <v>4.0038406143764905E-3</v>
      </c>
      <c r="T146">
        <v>581</v>
      </c>
      <c r="U146" t="s">
        <v>216</v>
      </c>
      <c r="V146" t="b">
        <v>1</v>
      </c>
      <c r="W146" t="b">
        <v>1</v>
      </c>
      <c r="X146" t="s">
        <v>385</v>
      </c>
    </row>
    <row r="147" spans="1:24" x14ac:dyDescent="0.2">
      <c r="A147" s="2">
        <v>582</v>
      </c>
      <c r="B147" s="2" t="s">
        <v>215</v>
      </c>
      <c r="C147" s="3">
        <v>2623000</v>
      </c>
      <c r="D147" s="3">
        <v>-1514000</v>
      </c>
      <c r="E147" s="3">
        <v>-714000</v>
      </c>
      <c r="F147" s="3">
        <f t="shared" si="16"/>
        <v>-2623000</v>
      </c>
      <c r="G147" s="4">
        <f t="shared" si="17"/>
        <v>1059800</v>
      </c>
      <c r="H147" s="4">
        <f t="shared" si="18"/>
        <v>499799.99999999994</v>
      </c>
      <c r="I147" s="4">
        <f t="shared" si="19"/>
        <v>-1063400</v>
      </c>
      <c r="J147" s="5">
        <f t="shared" si="20"/>
        <v>-0.40541364849409073</v>
      </c>
      <c r="K147" s="4">
        <v>11348100</v>
      </c>
      <c r="L147" s="6">
        <f t="shared" si="21"/>
        <v>-9.3707316643314734E-2</v>
      </c>
      <c r="M147" s="9">
        <v>422876.8240349</v>
      </c>
      <c r="N147" s="7">
        <f>Tabelle1[[#This Row],[Einfache_Steuer_Einkommen]]*Tabelle1[[#This Row],[Delta StEink]]*Tabelle1[[#This Row],[Gemeinde Anlage]]</f>
        <v>-77271.972279367445</v>
      </c>
      <c r="O147" s="2">
        <v>3.242604</v>
      </c>
      <c r="P147" s="8">
        <f t="shared" si="22"/>
        <v>-34481.850936000003</v>
      </c>
      <c r="Q147" s="32">
        <v>1.95</v>
      </c>
      <c r="R147" s="28">
        <f t="shared" si="23"/>
        <v>-67239.609325199999</v>
      </c>
      <c r="S147" s="10">
        <f>(Tabelle1[[#This Row],[Auswirkungen auf den Steuerbetrag]]-Tabelle1[[#This Row],[Delta Steuerbetrag4]])/Tabelle1[[#This Row],[Einfache_Steuer_Einkommen]]</f>
        <v>2.3724078464369747E-2</v>
      </c>
      <c r="T147">
        <v>582</v>
      </c>
      <c r="U147" t="s">
        <v>215</v>
      </c>
      <c r="V147" t="b">
        <v>1</v>
      </c>
      <c r="W147" t="b">
        <v>1</v>
      </c>
      <c r="X147" t="s">
        <v>385</v>
      </c>
    </row>
    <row r="148" spans="1:24" x14ac:dyDescent="0.2">
      <c r="A148" s="2">
        <v>584</v>
      </c>
      <c r="B148" s="2" t="s">
        <v>214</v>
      </c>
      <c r="C148" s="3">
        <v>21434000</v>
      </c>
      <c r="D148" s="3">
        <v>-17604000</v>
      </c>
      <c r="E148" s="3">
        <v>-6153000</v>
      </c>
      <c r="F148" s="3">
        <f t="shared" si="16"/>
        <v>-21434000</v>
      </c>
      <c r="G148" s="4">
        <f t="shared" si="17"/>
        <v>12322800</v>
      </c>
      <c r="H148" s="4">
        <f t="shared" si="18"/>
        <v>4307100</v>
      </c>
      <c r="I148" s="4">
        <f t="shared" si="19"/>
        <v>-4804100</v>
      </c>
      <c r="J148" s="5">
        <f t="shared" si="20"/>
        <v>-0.22413455258001305</v>
      </c>
      <c r="K148" s="4">
        <v>64682900</v>
      </c>
      <c r="L148" s="6">
        <f t="shared" si="21"/>
        <v>-7.4271561726515042E-2</v>
      </c>
      <c r="M148" s="9">
        <v>2607408.7376840999</v>
      </c>
      <c r="N148" s="7">
        <f>Tabelle1[[#This Row],[Einfache_Steuer_Einkommen]]*Tabelle1[[#This Row],[Delta StEink]]*Tabelle1[[#This Row],[Gemeinde Anlage]]</f>
        <v>-385376.07482424699</v>
      </c>
      <c r="O148" s="2">
        <v>3.2460990000000001</v>
      </c>
      <c r="P148" s="8">
        <f t="shared" si="22"/>
        <v>-155945.84205900002</v>
      </c>
      <c r="Q148" s="32">
        <v>1.99</v>
      </c>
      <c r="R148" s="28">
        <f t="shared" si="23"/>
        <v>-310332.22569741006</v>
      </c>
      <c r="S148" s="10">
        <f>(Tabelle1[[#This Row],[Auswirkungen auf den Steuerbetrag]]-Tabelle1[[#This Row],[Delta Steuerbetrag4]])/Tabelle1[[#This Row],[Einfache_Steuer_Einkommen]]</f>
        <v>2.8781006998346896E-2</v>
      </c>
      <c r="T148">
        <v>584</v>
      </c>
      <c r="U148" t="s">
        <v>214</v>
      </c>
      <c r="V148" t="b">
        <v>1</v>
      </c>
      <c r="W148" t="b">
        <v>1</v>
      </c>
      <c r="X148" t="s">
        <v>385</v>
      </c>
    </row>
    <row r="149" spans="1:24" x14ac:dyDescent="0.2">
      <c r="A149" s="2">
        <v>585</v>
      </c>
      <c r="B149" s="2" t="s">
        <v>213</v>
      </c>
      <c r="C149" s="3">
        <v>5365000</v>
      </c>
      <c r="D149" s="3">
        <v>-4372000</v>
      </c>
      <c r="E149" s="3">
        <v>-2060000</v>
      </c>
      <c r="F149" s="3">
        <f t="shared" si="16"/>
        <v>-5365000</v>
      </c>
      <c r="G149" s="4">
        <f t="shared" si="17"/>
        <v>3060400</v>
      </c>
      <c r="H149" s="4">
        <f t="shared" si="18"/>
        <v>1442000</v>
      </c>
      <c r="I149" s="4">
        <f t="shared" si="19"/>
        <v>-862600</v>
      </c>
      <c r="J149" s="5">
        <f t="shared" si="20"/>
        <v>-0.16078285181733457</v>
      </c>
      <c r="K149" s="4">
        <v>36160800</v>
      </c>
      <c r="L149" s="6">
        <f t="shared" si="21"/>
        <v>-2.385456073980664E-2</v>
      </c>
      <c r="M149" s="9">
        <v>1386865.9483254501</v>
      </c>
      <c r="N149" s="7">
        <f>Tabelle1[[#This Row],[Einfache_Steuer_Einkommen]]*Tabelle1[[#This Row],[Delta StEink]]*Tabelle1[[#This Row],[Gemeinde Anlage]]</f>
        <v>-62857.848204368071</v>
      </c>
      <c r="O149" s="2">
        <v>3.549115</v>
      </c>
      <c r="P149" s="8">
        <f t="shared" si="22"/>
        <v>-30614.665989999998</v>
      </c>
      <c r="Q149" s="32">
        <v>1.9</v>
      </c>
      <c r="R149" s="28">
        <f t="shared" si="23"/>
        <v>-58167.865380999996</v>
      </c>
      <c r="S149" s="10">
        <f>(Tabelle1[[#This Row],[Auswirkungen auf den Steuerbetrag]]-Tabelle1[[#This Row],[Delta Steuerbetrag4]])/Tabelle1[[#This Row],[Einfache_Steuer_Einkommen]]</f>
        <v>3.3817131562217115E-3</v>
      </c>
      <c r="T149">
        <v>585</v>
      </c>
      <c r="U149" t="s">
        <v>213</v>
      </c>
      <c r="V149" t="b">
        <v>1</v>
      </c>
      <c r="W149" t="b">
        <v>1</v>
      </c>
      <c r="X149" t="s">
        <v>385</v>
      </c>
    </row>
    <row r="150" spans="1:24" x14ac:dyDescent="0.2">
      <c r="A150" s="2">
        <v>586</v>
      </c>
      <c r="B150" s="2" t="s">
        <v>212</v>
      </c>
      <c r="C150" s="3">
        <v>572000</v>
      </c>
      <c r="D150" s="3">
        <v>-853000</v>
      </c>
      <c r="E150" s="3">
        <v>-267000</v>
      </c>
      <c r="F150" s="3">
        <f t="shared" si="16"/>
        <v>-572000</v>
      </c>
      <c r="G150" s="4">
        <f t="shared" si="17"/>
        <v>597100</v>
      </c>
      <c r="H150" s="4">
        <f t="shared" si="18"/>
        <v>186900</v>
      </c>
      <c r="I150" s="4">
        <f t="shared" si="19"/>
        <v>212000</v>
      </c>
      <c r="J150" s="5">
        <f t="shared" si="20"/>
        <v>0.37062937062937062</v>
      </c>
      <c r="K150" s="4">
        <v>4784000</v>
      </c>
      <c r="L150" s="6">
        <f t="shared" si="21"/>
        <v>4.4314381270903008E-2</v>
      </c>
      <c r="M150" s="9">
        <v>168807.55978869999</v>
      </c>
      <c r="N150" s="7">
        <f>Tabelle1[[#This Row],[Einfache_Steuer_Einkommen]]*Tabelle1[[#This Row],[Delta StEink]]*Tabelle1[[#This Row],[Gemeinde Anlage]]</f>
        <v>11220.903848830811</v>
      </c>
      <c r="O150" s="2">
        <v>3.2537560000000001</v>
      </c>
      <c r="P150" s="8">
        <f t="shared" si="22"/>
        <v>6897.9627199999995</v>
      </c>
      <c r="Q150" s="32">
        <v>1.5</v>
      </c>
      <c r="R150" s="28">
        <f t="shared" si="23"/>
        <v>10346.944079999999</v>
      </c>
      <c r="S150" s="10">
        <f>(Tabelle1[[#This Row],[Auswirkungen auf den Steuerbetrag]]-Tabelle1[[#This Row],[Delta Steuerbetrag4]])/Tabelle1[[#This Row],[Einfache_Steuer_Einkommen]]</f>
        <v>-5.1772549163364798E-3</v>
      </c>
      <c r="T150">
        <v>586</v>
      </c>
      <c r="U150" t="s">
        <v>212</v>
      </c>
      <c r="V150" t="b">
        <v>1</v>
      </c>
      <c r="W150" t="b">
        <v>1</v>
      </c>
      <c r="X150" t="s">
        <v>385</v>
      </c>
    </row>
    <row r="151" spans="1:24" x14ac:dyDescent="0.2">
      <c r="A151" s="2">
        <v>587</v>
      </c>
      <c r="B151" s="2" t="s">
        <v>211</v>
      </c>
      <c r="C151" s="3">
        <v>11041000</v>
      </c>
      <c r="D151" s="3">
        <v>-7318000</v>
      </c>
      <c r="E151" s="3">
        <v>-4463000</v>
      </c>
      <c r="F151" s="3">
        <f t="shared" si="16"/>
        <v>-11041000</v>
      </c>
      <c r="G151" s="4">
        <f t="shared" si="17"/>
        <v>5122600</v>
      </c>
      <c r="H151" s="4">
        <f t="shared" si="18"/>
        <v>3124100</v>
      </c>
      <c r="I151" s="4">
        <f t="shared" si="19"/>
        <v>-2794300</v>
      </c>
      <c r="J151" s="5">
        <f t="shared" si="20"/>
        <v>-0.25308395978625126</v>
      </c>
      <c r="K151" s="4">
        <v>111053500</v>
      </c>
      <c r="L151" s="6">
        <f t="shared" si="21"/>
        <v>-2.5161746365490508E-2</v>
      </c>
      <c r="M151" s="9">
        <v>4178034.4933982501</v>
      </c>
      <c r="N151" s="7">
        <f>Tabelle1[[#This Row],[Einfache_Steuer_Einkommen]]*Tabelle1[[#This Row],[Delta StEink]]*Tabelle1[[#This Row],[Gemeinde Anlage]]</f>
        <v>-202894.42336227375</v>
      </c>
      <c r="O151" s="2">
        <v>3.5622310000000001</v>
      </c>
      <c r="P151" s="8">
        <f t="shared" si="22"/>
        <v>-99539.420832999996</v>
      </c>
      <c r="Q151" s="32">
        <v>1.93</v>
      </c>
      <c r="R151" s="28">
        <f t="shared" si="23"/>
        <v>-192111.08220768999</v>
      </c>
      <c r="S151" s="10">
        <f>(Tabelle1[[#This Row],[Auswirkungen auf den Steuerbetrag]]-Tabelle1[[#This Row],[Delta Steuerbetrag4]])/Tabelle1[[#This Row],[Einfache_Steuer_Einkommen]]</f>
        <v>2.5809602988253479E-3</v>
      </c>
      <c r="T151">
        <v>587</v>
      </c>
      <c r="U151" t="s">
        <v>211</v>
      </c>
      <c r="V151" t="b">
        <v>1</v>
      </c>
      <c r="W151" t="b">
        <v>1</v>
      </c>
      <c r="X151" t="s">
        <v>385</v>
      </c>
    </row>
    <row r="152" spans="1:24" x14ac:dyDescent="0.2">
      <c r="A152" s="2">
        <v>588</v>
      </c>
      <c r="B152" s="2" t="s">
        <v>210</v>
      </c>
      <c r="C152" s="3">
        <v>2286000</v>
      </c>
      <c r="D152" s="3">
        <v>-1677000</v>
      </c>
      <c r="E152" s="3">
        <v>-600000</v>
      </c>
      <c r="F152" s="3">
        <f t="shared" si="16"/>
        <v>-2286000</v>
      </c>
      <c r="G152" s="4">
        <f t="shared" si="17"/>
        <v>1173900</v>
      </c>
      <c r="H152" s="4">
        <f t="shared" si="18"/>
        <v>420000</v>
      </c>
      <c r="I152" s="4">
        <f t="shared" si="19"/>
        <v>-692100</v>
      </c>
      <c r="J152" s="5">
        <f t="shared" si="20"/>
        <v>-0.30275590551181103</v>
      </c>
      <c r="K152" s="4">
        <v>9970500</v>
      </c>
      <c r="L152" s="6">
        <f t="shared" si="21"/>
        <v>-6.9414773582067102E-2</v>
      </c>
      <c r="M152" s="9">
        <v>363539.0359136</v>
      </c>
      <c r="N152" s="7">
        <f>Tabelle1[[#This Row],[Einfache_Steuer_Einkommen]]*Tabelle1[[#This Row],[Delta StEink]]*Tabelle1[[#This Row],[Gemeinde Anlage]]</f>
        <v>-50217.609933709158</v>
      </c>
      <c r="O152" s="2">
        <v>3.0022989999999998</v>
      </c>
      <c r="P152" s="8">
        <f t="shared" si="22"/>
        <v>-20778.911379000001</v>
      </c>
      <c r="Q152" s="32">
        <v>1.99</v>
      </c>
      <c r="R152" s="28">
        <f t="shared" si="23"/>
        <v>-41350.033644210002</v>
      </c>
      <c r="S152" s="10">
        <f>(Tabelle1[[#This Row],[Auswirkungen auf den Steuerbetrag]]-Tabelle1[[#This Row],[Delta Steuerbetrag4]])/Tabelle1[[#This Row],[Einfache_Steuer_Einkommen]]</f>
        <v>2.4392363442386024E-2</v>
      </c>
      <c r="T152">
        <v>588</v>
      </c>
      <c r="U152" t="s">
        <v>209</v>
      </c>
      <c r="V152" t="b">
        <v>1</v>
      </c>
      <c r="W152" t="b">
        <v>0</v>
      </c>
      <c r="X152" t="s">
        <v>210</v>
      </c>
    </row>
    <row r="153" spans="1:24" x14ac:dyDescent="0.2">
      <c r="A153" s="2">
        <v>589</v>
      </c>
      <c r="B153" s="2" t="s">
        <v>208</v>
      </c>
      <c r="C153" s="3">
        <v>2715000</v>
      </c>
      <c r="D153" s="3">
        <v>-1912000</v>
      </c>
      <c r="E153" s="3">
        <v>-792000</v>
      </c>
      <c r="F153" s="3">
        <f t="shared" si="16"/>
        <v>-2715000</v>
      </c>
      <c r="G153" s="4">
        <f t="shared" si="17"/>
        <v>1338400</v>
      </c>
      <c r="H153" s="4">
        <f t="shared" si="18"/>
        <v>554400</v>
      </c>
      <c r="I153" s="4">
        <f t="shared" si="19"/>
        <v>-822200</v>
      </c>
      <c r="J153" s="5">
        <f t="shared" si="20"/>
        <v>-0.30283609576427256</v>
      </c>
      <c r="K153" s="4">
        <v>12873100</v>
      </c>
      <c r="L153" s="6">
        <f t="shared" si="21"/>
        <v>-6.3869619594347907E-2</v>
      </c>
      <c r="M153" s="9">
        <v>481442.33607095003</v>
      </c>
      <c r="N153" s="7">
        <f>Tabelle1[[#This Row],[Einfache_Steuer_Einkommen]]*Tabelle1[[#This Row],[Delta StEink]]*Tabelle1[[#This Row],[Gemeinde Anlage]]</f>
        <v>-59654.105391243611</v>
      </c>
      <c r="O153" s="2">
        <v>3.1489210000000001</v>
      </c>
      <c r="P153" s="8">
        <f t="shared" si="22"/>
        <v>-25890.428462</v>
      </c>
      <c r="Q153" s="32">
        <v>1.94</v>
      </c>
      <c r="R153" s="28">
        <f t="shared" si="23"/>
        <v>-50227.431216279998</v>
      </c>
      <c r="S153" s="10">
        <f>(Tabelle1[[#This Row],[Auswirkungen auf den Steuerbetrag]]-Tabelle1[[#This Row],[Delta Steuerbetrag4]])/Tabelle1[[#This Row],[Einfache_Steuer_Einkommen]]</f>
        <v>1.9580069031516177E-2</v>
      </c>
      <c r="T153">
        <v>589</v>
      </c>
      <c r="U153" t="s">
        <v>207</v>
      </c>
      <c r="V153" t="b">
        <v>1</v>
      </c>
      <c r="W153" t="b">
        <v>0</v>
      </c>
      <c r="X153" t="s">
        <v>208</v>
      </c>
    </row>
    <row r="154" spans="1:24" x14ac:dyDescent="0.2">
      <c r="A154" s="2">
        <v>590</v>
      </c>
      <c r="B154" s="2" t="s">
        <v>206</v>
      </c>
      <c r="C154" s="3">
        <v>10205000</v>
      </c>
      <c r="D154" s="3">
        <v>-8225000</v>
      </c>
      <c r="E154" s="3">
        <v>-3677000</v>
      </c>
      <c r="F154" s="3">
        <f t="shared" si="16"/>
        <v>-10205000</v>
      </c>
      <c r="G154" s="4">
        <f t="shared" si="17"/>
        <v>5757500</v>
      </c>
      <c r="H154" s="4">
        <f t="shared" si="18"/>
        <v>2573900</v>
      </c>
      <c r="I154" s="4">
        <f t="shared" si="19"/>
        <v>-1873600</v>
      </c>
      <c r="J154" s="5">
        <f t="shared" si="20"/>
        <v>-0.18359627633512984</v>
      </c>
      <c r="K154" s="4">
        <v>68966700</v>
      </c>
      <c r="L154" s="6">
        <f t="shared" si="21"/>
        <v>-2.7166734090510347E-2</v>
      </c>
      <c r="M154" s="9">
        <v>2573640.2102138498</v>
      </c>
      <c r="N154" s="7">
        <f>Tabelle1[[#This Row],[Einfache_Steuer_Einkommen]]*Tabelle1[[#This Row],[Delta StEink]]*Tabelle1[[#This Row],[Gemeinde Anlage]]</f>
        <v>-125851.31862394465</v>
      </c>
      <c r="O154" s="2">
        <v>3.3656139999999999</v>
      </c>
      <c r="P154" s="8">
        <f t="shared" si="22"/>
        <v>-63058.143903999997</v>
      </c>
      <c r="Q154" s="32">
        <v>1.8</v>
      </c>
      <c r="R154" s="28">
        <f t="shared" si="23"/>
        <v>-113504.6590272</v>
      </c>
      <c r="S154" s="10">
        <f>(Tabelle1[[#This Row],[Auswirkungen auf den Steuerbetrag]]-Tabelle1[[#This Row],[Delta Steuerbetrag4]])/Tabelle1[[#This Row],[Einfache_Steuer_Einkommen]]</f>
        <v>4.7973526166342944E-3</v>
      </c>
      <c r="T154">
        <v>590</v>
      </c>
      <c r="U154" t="s">
        <v>206</v>
      </c>
      <c r="V154" t="b">
        <v>1</v>
      </c>
      <c r="W154" t="b">
        <v>1</v>
      </c>
      <c r="X154" t="s">
        <v>385</v>
      </c>
    </row>
    <row r="155" spans="1:24" x14ac:dyDescent="0.2">
      <c r="A155" s="2">
        <v>591</v>
      </c>
      <c r="B155" s="2" t="s">
        <v>205</v>
      </c>
      <c r="C155" s="3">
        <v>353000</v>
      </c>
      <c r="D155" s="3">
        <v>-227000</v>
      </c>
      <c r="E155" s="3">
        <v>-118000</v>
      </c>
      <c r="F155" s="3">
        <f t="shared" si="16"/>
        <v>-353000</v>
      </c>
      <c r="G155" s="4">
        <f t="shared" si="17"/>
        <v>158900</v>
      </c>
      <c r="H155" s="4">
        <f t="shared" si="18"/>
        <v>82600</v>
      </c>
      <c r="I155" s="4">
        <f t="shared" si="19"/>
        <v>-111500</v>
      </c>
      <c r="J155" s="5">
        <f t="shared" si="20"/>
        <v>-0.31586402266288954</v>
      </c>
      <c r="K155" s="4">
        <v>1945400</v>
      </c>
      <c r="L155" s="6">
        <f t="shared" si="21"/>
        <v>-5.7314691066104657E-2</v>
      </c>
      <c r="M155" s="9">
        <v>70765.807829950005</v>
      </c>
      <c r="N155" s="7">
        <f>Tabelle1[[#This Row],[Einfache_Steuer_Einkommen]]*Tabelle1[[#This Row],[Delta StEink]]*Tabelle1[[#This Row],[Gemeinde Anlage]]</f>
        <v>-6854.5054993505846</v>
      </c>
      <c r="O155" s="2">
        <v>3.2069510000000001</v>
      </c>
      <c r="P155" s="8">
        <f t="shared" si="22"/>
        <v>-3575.7503649999999</v>
      </c>
      <c r="Q155" s="32">
        <v>1.69</v>
      </c>
      <c r="R155" s="28">
        <f t="shared" si="23"/>
        <v>-6043.0181168499994</v>
      </c>
      <c r="S155" s="10">
        <f>(Tabelle1[[#This Row],[Auswirkungen auf den Steuerbetrag]]-Tabelle1[[#This Row],[Delta Steuerbetrag4]])/Tabelle1[[#This Row],[Einfache_Steuer_Einkommen]]</f>
        <v>1.1467224177678953E-2</v>
      </c>
      <c r="T155">
        <v>591</v>
      </c>
      <c r="U155" t="s">
        <v>205</v>
      </c>
      <c r="V155" t="b">
        <v>1</v>
      </c>
      <c r="W155" t="b">
        <v>1</v>
      </c>
      <c r="X155" t="s">
        <v>385</v>
      </c>
    </row>
    <row r="156" spans="1:24" x14ac:dyDescent="0.2">
      <c r="A156" s="2">
        <v>592</v>
      </c>
      <c r="B156" s="2" t="s">
        <v>204</v>
      </c>
      <c r="C156" s="3">
        <v>3191000</v>
      </c>
      <c r="D156" s="3">
        <v>-2265000</v>
      </c>
      <c r="E156" s="3">
        <v>-1009000</v>
      </c>
      <c r="F156" s="3">
        <f t="shared" si="16"/>
        <v>-3191000</v>
      </c>
      <c r="G156" s="4">
        <f t="shared" si="17"/>
        <v>1585500</v>
      </c>
      <c r="H156" s="4">
        <f t="shared" si="18"/>
        <v>706300</v>
      </c>
      <c r="I156" s="4">
        <f t="shared" si="19"/>
        <v>-899200</v>
      </c>
      <c r="J156" s="5">
        <f t="shared" si="20"/>
        <v>-0.28179254152303351</v>
      </c>
      <c r="K156" s="4">
        <v>16914600</v>
      </c>
      <c r="L156" s="6">
        <f t="shared" si="21"/>
        <v>-5.3161174370070827E-2</v>
      </c>
      <c r="M156" s="9">
        <v>639938.08339729905</v>
      </c>
      <c r="N156" s="7">
        <f>Tabelle1[[#This Row],[Einfache_Steuer_Einkommen]]*Tabelle1[[#This Row],[Delta StEink]]*Tabelle1[[#This Row],[Gemeinde Anlage]]</f>
        <v>-59534.7550656823</v>
      </c>
      <c r="O156" s="2">
        <v>3.3147829999999998</v>
      </c>
      <c r="P156" s="8">
        <f t="shared" si="22"/>
        <v>-29806.528736</v>
      </c>
      <c r="Q156" s="32">
        <v>1.75</v>
      </c>
      <c r="R156" s="28">
        <f t="shared" si="23"/>
        <v>-52161.425287999999</v>
      </c>
      <c r="S156" s="10">
        <f>(Tabelle1[[#This Row],[Auswirkungen auf den Steuerbetrag]]-Tabelle1[[#This Row],[Delta Steuerbetrag4]])/Tabelle1[[#This Row],[Einfache_Steuer_Einkommen]]</f>
        <v>1.1521942464400333E-2</v>
      </c>
      <c r="T156">
        <v>592</v>
      </c>
      <c r="U156" t="s">
        <v>203</v>
      </c>
      <c r="V156" t="b">
        <v>1</v>
      </c>
      <c r="W156" t="b">
        <v>0</v>
      </c>
      <c r="X156" t="s">
        <v>204</v>
      </c>
    </row>
    <row r="157" spans="1:24" x14ac:dyDescent="0.2">
      <c r="A157" s="2">
        <v>593</v>
      </c>
      <c r="B157" s="2" t="s">
        <v>202</v>
      </c>
      <c r="C157" s="3">
        <v>22402000</v>
      </c>
      <c r="D157" s="3">
        <v>-13518000</v>
      </c>
      <c r="E157" s="3">
        <v>-7856000</v>
      </c>
      <c r="F157" s="3">
        <f t="shared" si="16"/>
        <v>-22402000</v>
      </c>
      <c r="G157" s="4">
        <f t="shared" si="17"/>
        <v>9462600</v>
      </c>
      <c r="H157" s="4">
        <f t="shared" si="18"/>
        <v>5499200</v>
      </c>
      <c r="I157" s="4">
        <f t="shared" si="19"/>
        <v>-7440200</v>
      </c>
      <c r="J157" s="5">
        <f t="shared" si="20"/>
        <v>-0.33212213195250423</v>
      </c>
      <c r="K157" s="4">
        <v>179323300</v>
      </c>
      <c r="L157" s="6">
        <f t="shared" si="21"/>
        <v>-4.1490425393688385E-2</v>
      </c>
      <c r="M157" s="9">
        <v>7115851.0166453999</v>
      </c>
      <c r="N157" s="7">
        <f>Tabelle1[[#This Row],[Einfache_Steuer_Einkommen]]*Tabelle1[[#This Row],[Delta StEink]]*Tabelle1[[#This Row],[Gemeinde Anlage]]</f>
        <v>-501907.4657218369</v>
      </c>
      <c r="O157" s="2">
        <v>3.586703</v>
      </c>
      <c r="P157" s="8">
        <f t="shared" si="22"/>
        <v>-266857.87660600001</v>
      </c>
      <c r="Q157" s="32">
        <v>1.7</v>
      </c>
      <c r="R157" s="28">
        <f t="shared" si="23"/>
        <v>-453658.39023020002</v>
      </c>
      <c r="S157" s="10">
        <f>(Tabelle1[[#This Row],[Auswirkungen auf den Steuerbetrag]]-Tabelle1[[#This Row],[Delta Steuerbetrag4]])/Tabelle1[[#This Row],[Einfache_Steuer_Einkommen]]</f>
        <v>6.7805066995883737E-3</v>
      </c>
      <c r="T157">
        <v>593</v>
      </c>
      <c r="U157" t="s">
        <v>202</v>
      </c>
      <c r="V157" t="b">
        <v>1</v>
      </c>
      <c r="W157" t="b">
        <v>1</v>
      </c>
      <c r="X157" t="s">
        <v>385</v>
      </c>
    </row>
    <row r="158" spans="1:24" x14ac:dyDescent="0.2">
      <c r="A158" s="2">
        <v>594</v>
      </c>
      <c r="B158" s="2" t="s">
        <v>201</v>
      </c>
      <c r="C158" s="3">
        <v>8687000</v>
      </c>
      <c r="D158" s="3">
        <v>-7117000</v>
      </c>
      <c r="E158" s="3">
        <v>-3794000</v>
      </c>
      <c r="F158" s="3">
        <f t="shared" si="16"/>
        <v>-8687000</v>
      </c>
      <c r="G158" s="4">
        <f t="shared" si="17"/>
        <v>4981900</v>
      </c>
      <c r="H158" s="4">
        <f t="shared" si="18"/>
        <v>2655800</v>
      </c>
      <c r="I158" s="4">
        <f t="shared" si="19"/>
        <v>-1049300</v>
      </c>
      <c r="J158" s="5">
        <f t="shared" si="20"/>
        <v>-0.12078968573730862</v>
      </c>
      <c r="K158" s="4">
        <v>69810000</v>
      </c>
      <c r="L158" s="6">
        <f t="shared" si="21"/>
        <v>-1.5030797879959892E-2</v>
      </c>
      <c r="M158" s="9">
        <v>2616020.7669396498</v>
      </c>
      <c r="N158" s="7">
        <f>Tabelle1[[#This Row],[Einfache_Steuer_Einkommen]]*Tabelle1[[#This Row],[Delta StEink]]*Tabelle1[[#This Row],[Gemeinde Anlage]]</f>
        <v>-66452.286182024327</v>
      </c>
      <c r="O158" s="2">
        <v>3.436261</v>
      </c>
      <c r="P158" s="8">
        <f t="shared" si="22"/>
        <v>-36056.686672999997</v>
      </c>
      <c r="Q158" s="32">
        <v>1.69</v>
      </c>
      <c r="R158" s="28">
        <f t="shared" si="23"/>
        <v>-60935.800477369994</v>
      </c>
      <c r="S158" s="10">
        <f>(Tabelle1[[#This Row],[Auswirkungen auf den Steuerbetrag]]-Tabelle1[[#This Row],[Delta Steuerbetrag4]])/Tabelle1[[#This Row],[Einfache_Steuer_Einkommen]]</f>
        <v>2.108731618024497E-3</v>
      </c>
      <c r="T158">
        <v>594</v>
      </c>
      <c r="U158" t="s">
        <v>201</v>
      </c>
      <c r="V158" t="b">
        <v>1</v>
      </c>
      <c r="W158" t="b">
        <v>1</v>
      </c>
      <c r="X158" t="s">
        <v>385</v>
      </c>
    </row>
    <row r="159" spans="1:24" x14ac:dyDescent="0.2">
      <c r="A159" s="2">
        <v>602</v>
      </c>
      <c r="B159" s="2" t="s">
        <v>200</v>
      </c>
      <c r="C159" s="3">
        <v>2135000</v>
      </c>
      <c r="D159" s="3">
        <v>-2658000</v>
      </c>
      <c r="E159" s="3">
        <v>-929000</v>
      </c>
      <c r="F159" s="3">
        <f t="shared" si="16"/>
        <v>-2135000</v>
      </c>
      <c r="G159" s="4">
        <f t="shared" si="17"/>
        <v>1860599.9999999998</v>
      </c>
      <c r="H159" s="4">
        <f t="shared" si="18"/>
        <v>650300</v>
      </c>
      <c r="I159" s="4">
        <f t="shared" si="19"/>
        <v>375899.99999999977</v>
      </c>
      <c r="J159" s="5">
        <f t="shared" si="20"/>
        <v>0.1760655737704917</v>
      </c>
      <c r="K159" s="4">
        <v>23241200</v>
      </c>
      <c r="L159" s="6">
        <f t="shared" si="21"/>
        <v>1.6173863655921369E-2</v>
      </c>
      <c r="M159" s="9">
        <v>863829.06655474997</v>
      </c>
      <c r="N159" s="7">
        <f>Tabelle1[[#This Row],[Einfache_Steuer_Einkommen]]*Tabelle1[[#This Row],[Delta StEink]]*Tabelle1[[#This Row],[Gemeinde Anlage]]</f>
        <v>22913.183812944495</v>
      </c>
      <c r="O159" s="2">
        <v>3.3695110000000001</v>
      </c>
      <c r="P159" s="8">
        <f t="shared" si="22"/>
        <v>12665.991848999993</v>
      </c>
      <c r="Q159" s="32">
        <v>1.64</v>
      </c>
      <c r="R159" s="28">
        <f t="shared" si="23"/>
        <v>20772.226632359987</v>
      </c>
      <c r="S159" s="10">
        <f>(Tabelle1[[#This Row],[Auswirkungen auf den Steuerbetrag]]-Tabelle1[[#This Row],[Delta Steuerbetrag4]])/Tabelle1[[#This Row],[Einfache_Steuer_Einkommen]]</f>
        <v>-2.4784500354027078E-3</v>
      </c>
      <c r="T159">
        <v>602</v>
      </c>
      <c r="U159" t="s">
        <v>199</v>
      </c>
      <c r="V159" t="b">
        <v>1</v>
      </c>
      <c r="W159" t="b">
        <v>0</v>
      </c>
      <c r="X159" t="s">
        <v>200</v>
      </c>
    </row>
    <row r="160" spans="1:24" x14ac:dyDescent="0.2">
      <c r="A160" s="2">
        <v>603</v>
      </c>
      <c r="B160" s="2" t="s">
        <v>198</v>
      </c>
      <c r="C160" s="3">
        <v>5459000</v>
      </c>
      <c r="D160" s="3">
        <v>-3913000</v>
      </c>
      <c r="E160" s="3">
        <v>-2353000</v>
      </c>
      <c r="F160" s="3">
        <f t="shared" si="16"/>
        <v>-5459000</v>
      </c>
      <c r="G160" s="4">
        <f t="shared" si="17"/>
        <v>2739100</v>
      </c>
      <c r="H160" s="4">
        <f t="shared" si="18"/>
        <v>1647100</v>
      </c>
      <c r="I160" s="4">
        <f t="shared" si="19"/>
        <v>-1072800</v>
      </c>
      <c r="J160" s="5">
        <f t="shared" si="20"/>
        <v>-0.1965195090675948</v>
      </c>
      <c r="K160" s="4">
        <v>52336600</v>
      </c>
      <c r="L160" s="6">
        <f t="shared" si="21"/>
        <v>-2.0498083559115417E-2</v>
      </c>
      <c r="M160" s="9">
        <v>2022726.89111</v>
      </c>
      <c r="N160" s="7">
        <f>Tabelle1[[#This Row],[Einfache_Steuer_Einkommen]]*Tabelle1[[#This Row],[Delta StEink]]*Tabelle1[[#This Row],[Gemeinde Anlage]]</f>
        <v>-72558.543454674436</v>
      </c>
      <c r="O160" s="2">
        <v>3.55139</v>
      </c>
      <c r="P160" s="8">
        <f t="shared" si="22"/>
        <v>-38099.31192</v>
      </c>
      <c r="Q160" s="32">
        <v>1.75</v>
      </c>
      <c r="R160" s="28">
        <f t="shared" si="23"/>
        <v>-66673.795859999998</v>
      </c>
      <c r="S160" s="10">
        <f>(Tabelle1[[#This Row],[Auswirkungen auf den Steuerbetrag]]-Tabelle1[[#This Row],[Delta Steuerbetrag4]])/Tabelle1[[#This Row],[Einfache_Steuer_Einkommen]]</f>
        <v>2.9093139664767595E-3</v>
      </c>
      <c r="T160">
        <v>603</v>
      </c>
      <c r="U160" t="s">
        <v>198</v>
      </c>
      <c r="V160" t="b">
        <v>1</v>
      </c>
      <c r="W160" t="b">
        <v>1</v>
      </c>
      <c r="X160" t="s">
        <v>385</v>
      </c>
    </row>
    <row r="161" spans="1:24" x14ac:dyDescent="0.2">
      <c r="A161" s="2">
        <v>605</v>
      </c>
      <c r="B161" s="2" t="s">
        <v>197</v>
      </c>
      <c r="C161" s="3">
        <v>3518000</v>
      </c>
      <c r="D161" s="3">
        <v>-3311000</v>
      </c>
      <c r="E161" s="3">
        <v>-1286000</v>
      </c>
      <c r="F161" s="3">
        <f t="shared" si="16"/>
        <v>-3518000</v>
      </c>
      <c r="G161" s="4">
        <f t="shared" si="17"/>
        <v>2317700</v>
      </c>
      <c r="H161" s="4">
        <f t="shared" si="18"/>
        <v>900200</v>
      </c>
      <c r="I161" s="4">
        <f t="shared" si="19"/>
        <v>-300100</v>
      </c>
      <c r="J161" s="5">
        <f t="shared" si="20"/>
        <v>-8.5304150085275726E-2</v>
      </c>
      <c r="K161" s="4">
        <v>32258100</v>
      </c>
      <c r="L161" s="6">
        <f t="shared" si="21"/>
        <v>-9.3030897666012569E-3</v>
      </c>
      <c r="M161" s="9">
        <v>1188388.2083757001</v>
      </c>
      <c r="N161" s="7">
        <f>Tabelle1[[#This Row],[Einfache_Steuer_Einkommen]]*Tabelle1[[#This Row],[Delta StEink]]*Tabelle1[[#This Row],[Gemeinde Anlage]]</f>
        <v>-20342.455211364824</v>
      </c>
      <c r="O161" s="2">
        <v>3.3813330000000001</v>
      </c>
      <c r="P161" s="8">
        <f t="shared" si="22"/>
        <v>-10147.380333000001</v>
      </c>
      <c r="Q161" s="32">
        <v>1.84</v>
      </c>
      <c r="R161" s="28">
        <f t="shared" si="23"/>
        <v>-18671.179812720002</v>
      </c>
      <c r="S161" s="10">
        <f>(Tabelle1[[#This Row],[Auswirkungen auf den Steuerbetrag]]-Tabelle1[[#This Row],[Delta Steuerbetrag4]])/Tabelle1[[#This Row],[Einfache_Steuer_Einkommen]]</f>
        <v>1.4063379179175271E-3</v>
      </c>
      <c r="T161">
        <v>605</v>
      </c>
      <c r="U161" t="s">
        <v>197</v>
      </c>
      <c r="V161" t="b">
        <v>1</v>
      </c>
      <c r="W161" t="b">
        <v>1</v>
      </c>
      <c r="X161" t="s">
        <v>385</v>
      </c>
    </row>
    <row r="162" spans="1:24" x14ac:dyDescent="0.2">
      <c r="A162" s="2">
        <v>606</v>
      </c>
      <c r="B162" s="2" t="s">
        <v>196</v>
      </c>
      <c r="C162" s="3">
        <v>1554000</v>
      </c>
      <c r="D162" s="3">
        <v>-1227000</v>
      </c>
      <c r="E162" s="3">
        <v>-510000</v>
      </c>
      <c r="F162" s="3">
        <f t="shared" si="16"/>
        <v>-1554000</v>
      </c>
      <c r="G162" s="4">
        <f t="shared" si="17"/>
        <v>858900</v>
      </c>
      <c r="H162" s="4">
        <f t="shared" si="18"/>
        <v>357000</v>
      </c>
      <c r="I162" s="4">
        <f t="shared" si="19"/>
        <v>-338100</v>
      </c>
      <c r="J162" s="5">
        <f t="shared" si="20"/>
        <v>-0.21756756756756757</v>
      </c>
      <c r="K162" s="4">
        <v>13164100</v>
      </c>
      <c r="L162" s="6">
        <f t="shared" si="21"/>
        <v>-2.5683487667216141E-2</v>
      </c>
      <c r="M162" s="9">
        <v>499009.00498214999</v>
      </c>
      <c r="N162" s="7">
        <f>Tabelle1[[#This Row],[Einfache_Steuer_Einkommen]]*Tabelle1[[#This Row],[Delta StEink]]*Tabelle1[[#This Row],[Gemeinde Anlage]]</f>
        <v>-22556.673260508374</v>
      </c>
      <c r="O162" s="2">
        <v>3.394015</v>
      </c>
      <c r="P162" s="8">
        <f t="shared" si="22"/>
        <v>-11475.164714999999</v>
      </c>
      <c r="Q162" s="32">
        <v>1.76</v>
      </c>
      <c r="R162" s="28">
        <f t="shared" si="23"/>
        <v>-20196.289898399998</v>
      </c>
      <c r="S162" s="10">
        <f>(Tabelle1[[#This Row],[Auswirkungen auf den Steuerbetrag]]-Tabelle1[[#This Row],[Delta Steuerbetrag4]])/Tabelle1[[#This Row],[Einfache_Steuer_Einkommen]]</f>
        <v>4.730141818167808E-3</v>
      </c>
      <c r="T162">
        <v>606</v>
      </c>
      <c r="U162" t="s">
        <v>196</v>
      </c>
      <c r="V162" t="b">
        <v>1</v>
      </c>
      <c r="W162" t="b">
        <v>1</v>
      </c>
      <c r="X162" t="s">
        <v>385</v>
      </c>
    </row>
    <row r="163" spans="1:24" x14ac:dyDescent="0.2">
      <c r="A163" s="2">
        <v>607</v>
      </c>
      <c r="B163" s="2" t="s">
        <v>195</v>
      </c>
      <c r="C163" s="3">
        <v>1427000</v>
      </c>
      <c r="D163" s="3">
        <v>-1181000</v>
      </c>
      <c r="E163" s="3">
        <v>-574000</v>
      </c>
      <c r="F163" s="3">
        <f t="shared" si="16"/>
        <v>-1427000</v>
      </c>
      <c r="G163" s="4">
        <f t="shared" si="17"/>
        <v>826700</v>
      </c>
      <c r="H163" s="4">
        <f t="shared" si="18"/>
        <v>401800</v>
      </c>
      <c r="I163" s="4">
        <f t="shared" si="19"/>
        <v>-198500</v>
      </c>
      <c r="J163" s="5">
        <f t="shared" si="20"/>
        <v>-0.13910301331464611</v>
      </c>
      <c r="K163" s="4">
        <v>12172500</v>
      </c>
      <c r="L163" s="6">
        <f t="shared" si="21"/>
        <v>-1.6307249948654755E-2</v>
      </c>
      <c r="M163" s="9">
        <v>446854.60151294997</v>
      </c>
      <c r="N163" s="7">
        <f>Tabelle1[[#This Row],[Einfache_Steuer_Einkommen]]*Tabelle1[[#This Row],[Delta StEink]]*Tabelle1[[#This Row],[Gemeinde Anlage]]</f>
        <v>-13116.54541964075</v>
      </c>
      <c r="O163" s="2">
        <v>3.4511180000000001</v>
      </c>
      <c r="P163" s="8">
        <f t="shared" si="22"/>
        <v>-6850.4692300000006</v>
      </c>
      <c r="Q163" s="32">
        <v>1.8</v>
      </c>
      <c r="R163" s="28">
        <f t="shared" si="23"/>
        <v>-12330.844614000001</v>
      </c>
      <c r="S163" s="10">
        <f>(Tabelle1[[#This Row],[Auswirkungen auf den Steuerbetrag]]-Tabelle1[[#This Row],[Delta Steuerbetrag4]])/Tabelle1[[#This Row],[Einfache_Steuer_Einkommen]]</f>
        <v>1.7582918537272323E-3</v>
      </c>
      <c r="T163">
        <v>607</v>
      </c>
      <c r="U163" t="s">
        <v>195</v>
      </c>
      <c r="V163" t="b">
        <v>1</v>
      </c>
      <c r="W163" t="b">
        <v>1</v>
      </c>
      <c r="X163" t="s">
        <v>385</v>
      </c>
    </row>
    <row r="164" spans="1:24" x14ac:dyDescent="0.2">
      <c r="A164" s="2">
        <v>608</v>
      </c>
      <c r="B164" s="2" t="s">
        <v>194</v>
      </c>
      <c r="C164" s="3">
        <v>13356000</v>
      </c>
      <c r="D164" s="3">
        <v>-10679000</v>
      </c>
      <c r="E164" s="3">
        <v>-4901000</v>
      </c>
      <c r="F164" s="3">
        <f t="shared" si="16"/>
        <v>-13356000</v>
      </c>
      <c r="G164" s="4">
        <f t="shared" si="17"/>
        <v>7475299.9999999991</v>
      </c>
      <c r="H164" s="4">
        <f t="shared" si="18"/>
        <v>3430700</v>
      </c>
      <c r="I164" s="4">
        <f t="shared" si="19"/>
        <v>-2450000.0000000009</v>
      </c>
      <c r="J164" s="5">
        <f t="shared" si="20"/>
        <v>-0.1834381551362684</v>
      </c>
      <c r="K164" s="4">
        <v>124463500</v>
      </c>
      <c r="L164" s="6">
        <f t="shared" si="21"/>
        <v>-1.9684485813109876E-2</v>
      </c>
      <c r="M164" s="9">
        <v>4845625.0744129596</v>
      </c>
      <c r="N164" s="7">
        <f>Tabelle1[[#This Row],[Einfache_Steuer_Einkommen]]*Tabelle1[[#This Row],[Delta StEink]]*Tabelle1[[#This Row],[Gemeinde Anlage]]</f>
        <v>-144983.12981005572</v>
      </c>
      <c r="O164" s="2">
        <v>3.6194440000000001</v>
      </c>
      <c r="P164" s="8">
        <f t="shared" si="22"/>
        <v>-88676.378000000041</v>
      </c>
      <c r="Q164" s="32">
        <v>1.52</v>
      </c>
      <c r="R164" s="28">
        <f t="shared" si="23"/>
        <v>-134788.09456000006</v>
      </c>
      <c r="S164" s="10">
        <f>(Tabelle1[[#This Row],[Auswirkungen auf den Steuerbetrag]]-Tabelle1[[#This Row],[Delta Steuerbetrag4]])/Tabelle1[[#This Row],[Einfache_Steuer_Einkommen]]</f>
        <v>2.1039669998180318E-3</v>
      </c>
      <c r="T164">
        <v>608</v>
      </c>
      <c r="U164" t="s">
        <v>194</v>
      </c>
      <c r="V164" t="b">
        <v>1</v>
      </c>
      <c r="W164" t="b">
        <v>1</v>
      </c>
      <c r="X164" t="s">
        <v>385</v>
      </c>
    </row>
    <row r="165" spans="1:24" x14ac:dyDescent="0.2">
      <c r="A165" s="2">
        <v>609</v>
      </c>
      <c r="B165" s="2" t="s">
        <v>193</v>
      </c>
      <c r="C165" s="3">
        <v>577000</v>
      </c>
      <c r="D165" s="3">
        <v>-680000</v>
      </c>
      <c r="E165" s="3">
        <v>-300000</v>
      </c>
      <c r="F165" s="3">
        <f t="shared" si="16"/>
        <v>-577000</v>
      </c>
      <c r="G165" s="4">
        <f t="shared" si="17"/>
        <v>475999.99999999994</v>
      </c>
      <c r="H165" s="4">
        <f t="shared" si="18"/>
        <v>210000</v>
      </c>
      <c r="I165" s="4">
        <f t="shared" si="19"/>
        <v>108999.99999999994</v>
      </c>
      <c r="J165" s="5">
        <f t="shared" si="20"/>
        <v>0.18890814558058916</v>
      </c>
      <c r="K165" s="4">
        <v>7229200</v>
      </c>
      <c r="L165" s="6">
        <f t="shared" si="21"/>
        <v>1.5077740275549154E-2</v>
      </c>
      <c r="M165" s="9">
        <v>276018.72045625001</v>
      </c>
      <c r="N165" s="7">
        <f>Tabelle1[[#This Row],[Einfache_Steuer_Einkommen]]*Tabelle1[[#This Row],[Delta StEink]]*Tabelle1[[#This Row],[Gemeinde Anlage]]</f>
        <v>6242.6078673431157</v>
      </c>
      <c r="O165" s="2">
        <v>3.3835850000000001</v>
      </c>
      <c r="P165" s="8">
        <f t="shared" si="22"/>
        <v>3688.1076499999976</v>
      </c>
      <c r="Q165" s="32">
        <v>1.5</v>
      </c>
      <c r="R165" s="28">
        <f t="shared" si="23"/>
        <v>5532.1614749999962</v>
      </c>
      <c r="S165" s="10">
        <f>(Tabelle1[[#This Row],[Auswirkungen auf den Steuerbetrag]]-Tabelle1[[#This Row],[Delta Steuerbetrag4]])/Tabelle1[[#This Row],[Einfache_Steuer_Einkommen]]</f>
        <v>-2.5739065494136577E-3</v>
      </c>
      <c r="T165">
        <v>609</v>
      </c>
      <c r="U165" t="s">
        <v>193</v>
      </c>
      <c r="V165" t="b">
        <v>1</v>
      </c>
      <c r="W165" t="b">
        <v>1</v>
      </c>
      <c r="X165" t="s">
        <v>385</v>
      </c>
    </row>
    <row r="166" spans="1:24" x14ac:dyDescent="0.2">
      <c r="A166" s="2">
        <v>610</v>
      </c>
      <c r="B166" s="2" t="s">
        <v>192</v>
      </c>
      <c r="C166" s="3">
        <v>1624000</v>
      </c>
      <c r="D166" s="3">
        <v>-1939000</v>
      </c>
      <c r="E166" s="3">
        <v>-661000</v>
      </c>
      <c r="F166" s="3">
        <f t="shared" si="16"/>
        <v>-1624000</v>
      </c>
      <c r="G166" s="4">
        <f t="shared" si="17"/>
        <v>1357300</v>
      </c>
      <c r="H166" s="4">
        <f t="shared" si="18"/>
        <v>462699.99999999994</v>
      </c>
      <c r="I166" s="4">
        <f t="shared" si="19"/>
        <v>195999.99999999994</v>
      </c>
      <c r="J166" s="5">
        <f t="shared" si="20"/>
        <v>0.12068965517241376</v>
      </c>
      <c r="K166" s="4">
        <v>16701700</v>
      </c>
      <c r="L166" s="6">
        <f t="shared" si="21"/>
        <v>1.1735332331439311E-2</v>
      </c>
      <c r="M166" s="9">
        <v>643848.26061770099</v>
      </c>
      <c r="N166" s="7">
        <f>Tabelle1[[#This Row],[Einfache_Steuer_Einkommen]]*Tabelle1[[#This Row],[Delta StEink]]*Tabelle1[[#This Row],[Gemeinde Anlage]]</f>
        <v>12844.814625925379</v>
      </c>
      <c r="O166" s="2">
        <v>3.3320650000000001</v>
      </c>
      <c r="P166" s="8">
        <f t="shared" si="22"/>
        <v>6530.8473999999987</v>
      </c>
      <c r="Q166" s="32">
        <v>1.7</v>
      </c>
      <c r="R166" s="28">
        <f t="shared" si="23"/>
        <v>11102.440579999997</v>
      </c>
      <c r="S166" s="10">
        <f>(Tabelle1[[#This Row],[Auswirkungen auf den Steuerbetrag]]-Tabelle1[[#This Row],[Delta Steuerbetrag4]])/Tabelle1[[#This Row],[Einfache_Steuer_Einkommen]]</f>
        <v>-2.7061873930571273E-3</v>
      </c>
      <c r="T166">
        <v>610</v>
      </c>
      <c r="U166" t="s">
        <v>192</v>
      </c>
      <c r="V166" t="b">
        <v>1</v>
      </c>
      <c r="W166" t="b">
        <v>1</v>
      </c>
      <c r="X166" t="s">
        <v>385</v>
      </c>
    </row>
    <row r="167" spans="1:24" x14ac:dyDescent="0.2">
      <c r="A167" s="2">
        <v>611</v>
      </c>
      <c r="B167" s="2" t="s">
        <v>191</v>
      </c>
      <c r="C167" s="3">
        <v>3422000</v>
      </c>
      <c r="D167" s="3">
        <v>-2367000</v>
      </c>
      <c r="E167" s="3">
        <v>-1282000</v>
      </c>
      <c r="F167" s="3">
        <f t="shared" si="16"/>
        <v>-3422000</v>
      </c>
      <c r="G167" s="4">
        <f t="shared" si="17"/>
        <v>1656900</v>
      </c>
      <c r="H167" s="4">
        <f t="shared" si="18"/>
        <v>897400</v>
      </c>
      <c r="I167" s="4">
        <f t="shared" si="19"/>
        <v>-867700</v>
      </c>
      <c r="J167" s="5">
        <f t="shared" si="20"/>
        <v>-0.25356516656925776</v>
      </c>
      <c r="K167" s="4">
        <v>30846800</v>
      </c>
      <c r="L167" s="6">
        <f t="shared" si="21"/>
        <v>-2.8129335944084961E-2</v>
      </c>
      <c r="M167" s="9">
        <v>1224029.65977655</v>
      </c>
      <c r="N167" s="7">
        <f>Tabelle1[[#This Row],[Einfache_Steuer_Einkommen]]*Tabelle1[[#This Row],[Delta StEink]]*Tabelle1[[#This Row],[Gemeinde Anlage]]</f>
        <v>-53023.957918283042</v>
      </c>
      <c r="O167" s="2">
        <v>3.600028</v>
      </c>
      <c r="P167" s="8">
        <f t="shared" si="22"/>
        <v>-31237.442955999999</v>
      </c>
      <c r="Q167" s="32">
        <v>1.54</v>
      </c>
      <c r="R167" s="28">
        <f t="shared" si="23"/>
        <v>-48105.662152240002</v>
      </c>
      <c r="S167" s="10">
        <f>(Tabelle1[[#This Row],[Auswirkungen auf den Steuerbetrag]]-Tabelle1[[#This Row],[Delta Steuerbetrag4]])/Tabelle1[[#This Row],[Einfache_Steuer_Einkommen]]</f>
        <v>4.0181181287231946E-3</v>
      </c>
      <c r="T167">
        <v>611</v>
      </c>
      <c r="U167" t="s">
        <v>191</v>
      </c>
      <c r="V167" t="b">
        <v>1</v>
      </c>
      <c r="W167" t="b">
        <v>1</v>
      </c>
      <c r="X167" t="s">
        <v>385</v>
      </c>
    </row>
    <row r="168" spans="1:24" x14ac:dyDescent="0.2">
      <c r="A168" s="2">
        <v>612</v>
      </c>
      <c r="B168" s="2" t="s">
        <v>190</v>
      </c>
      <c r="C168" s="3">
        <v>18472000</v>
      </c>
      <c r="D168" s="3">
        <v>-10989000</v>
      </c>
      <c r="E168" s="3">
        <v>-6479000</v>
      </c>
      <c r="F168" s="3">
        <f t="shared" si="16"/>
        <v>-18472000</v>
      </c>
      <c r="G168" s="4">
        <f t="shared" si="17"/>
        <v>7692299.9999999991</v>
      </c>
      <c r="H168" s="4">
        <f t="shared" si="18"/>
        <v>4535300</v>
      </c>
      <c r="I168" s="4">
        <f t="shared" si="19"/>
        <v>-6244400</v>
      </c>
      <c r="J168" s="5">
        <f t="shared" si="20"/>
        <v>-0.33804677349501949</v>
      </c>
      <c r="K168" s="4">
        <v>168142200</v>
      </c>
      <c r="L168" s="6">
        <f t="shared" si="21"/>
        <v>-3.7137613282090989E-2</v>
      </c>
      <c r="M168" s="9">
        <v>6603829.5114547899</v>
      </c>
      <c r="N168" s="7">
        <f>Tabelle1[[#This Row],[Einfache_Steuer_Einkommen]]*Tabelle1[[#This Row],[Delta StEink]]*Tabelle1[[#This Row],[Gemeinde Anlage]]</f>
        <v>-389948.24185785593</v>
      </c>
      <c r="O168" s="2">
        <v>3.6556289999999998</v>
      </c>
      <c r="P168" s="8">
        <f t="shared" si="22"/>
        <v>-228272.09727599996</v>
      </c>
      <c r="Q168" s="32">
        <v>1.59</v>
      </c>
      <c r="R168" s="28">
        <f t="shared" si="23"/>
        <v>-362952.63466883992</v>
      </c>
      <c r="S168" s="10">
        <f>(Tabelle1[[#This Row],[Auswirkungen auf den Steuerbetrag]]-Tabelle1[[#This Row],[Delta Steuerbetrag4]])/Tabelle1[[#This Row],[Einfache_Steuer_Einkommen]]</f>
        <v>4.0878716117958977E-3</v>
      </c>
      <c r="T168">
        <v>612</v>
      </c>
      <c r="U168" t="s">
        <v>190</v>
      </c>
      <c r="V168" t="b">
        <v>1</v>
      </c>
      <c r="W168" t="b">
        <v>1</v>
      </c>
      <c r="X168" t="s">
        <v>385</v>
      </c>
    </row>
    <row r="169" spans="1:24" x14ac:dyDescent="0.2">
      <c r="A169" s="2">
        <v>613</v>
      </c>
      <c r="B169" s="2" t="s">
        <v>189</v>
      </c>
      <c r="C169" s="3">
        <v>1314000</v>
      </c>
      <c r="D169" s="3">
        <v>-1671000</v>
      </c>
      <c r="E169" s="3">
        <v>-439000</v>
      </c>
      <c r="F169" s="3">
        <f t="shared" si="16"/>
        <v>-1314000</v>
      </c>
      <c r="G169" s="4">
        <f t="shared" si="17"/>
        <v>1169700</v>
      </c>
      <c r="H169" s="4">
        <f t="shared" si="18"/>
        <v>307300</v>
      </c>
      <c r="I169" s="4">
        <f t="shared" si="19"/>
        <v>163000</v>
      </c>
      <c r="J169" s="5">
        <f t="shared" si="20"/>
        <v>0.12404870624048706</v>
      </c>
      <c r="K169" s="4">
        <v>12301300</v>
      </c>
      <c r="L169" s="6">
        <f t="shared" si="21"/>
        <v>1.3250632047019421E-2</v>
      </c>
      <c r="M169" s="9">
        <v>429250.90069585002</v>
      </c>
      <c r="N169" s="7">
        <f>Tabelle1[[#This Row],[Einfache_Steuer_Einkommen]]*Tabelle1[[#This Row],[Delta StEink]]*Tabelle1[[#This Row],[Gemeinde Anlage]]</f>
        <v>10522.514620798906</v>
      </c>
      <c r="O169" s="2">
        <v>3.1403819999999998</v>
      </c>
      <c r="P169" s="8">
        <f t="shared" si="22"/>
        <v>5118.8226599999998</v>
      </c>
      <c r="Q169" s="32">
        <v>1.85</v>
      </c>
      <c r="R169" s="28">
        <f t="shared" si="23"/>
        <v>9469.8219210000007</v>
      </c>
      <c r="S169" s="10">
        <f>(Tabelle1[[#This Row],[Auswirkungen auf den Steuerbetrag]]-Tabelle1[[#This Row],[Delta Steuerbetrag4]])/Tabelle1[[#This Row],[Einfache_Steuer_Einkommen]]</f>
        <v>-2.4523948536681133E-3</v>
      </c>
      <c r="T169">
        <v>613</v>
      </c>
      <c r="U169" t="s">
        <v>189</v>
      </c>
      <c r="V169" t="b">
        <v>1</v>
      </c>
      <c r="W169" t="b">
        <v>1</v>
      </c>
      <c r="X169" t="s">
        <v>385</v>
      </c>
    </row>
    <row r="170" spans="1:24" x14ac:dyDescent="0.2">
      <c r="A170" s="2">
        <v>614</v>
      </c>
      <c r="B170" s="2" t="s">
        <v>188</v>
      </c>
      <c r="C170" s="3">
        <v>2879000</v>
      </c>
      <c r="D170" s="3">
        <v>-3164000</v>
      </c>
      <c r="E170" s="3">
        <v>-1102000</v>
      </c>
      <c r="F170" s="3">
        <f t="shared" si="16"/>
        <v>-2879000</v>
      </c>
      <c r="G170" s="4">
        <f t="shared" si="17"/>
        <v>2214800</v>
      </c>
      <c r="H170" s="4">
        <f t="shared" si="18"/>
        <v>771400</v>
      </c>
      <c r="I170" s="4">
        <f t="shared" si="19"/>
        <v>107200</v>
      </c>
      <c r="J170" s="5">
        <f t="shared" si="20"/>
        <v>3.7235151094129906E-2</v>
      </c>
      <c r="K170" s="4">
        <v>29404200</v>
      </c>
      <c r="L170" s="6">
        <f t="shared" si="21"/>
        <v>3.6457376837322557E-3</v>
      </c>
      <c r="M170" s="9">
        <v>1061895.0381479</v>
      </c>
      <c r="N170" s="7">
        <f>Tabelle1[[#This Row],[Einfache_Steuer_Einkommen]]*Tabelle1[[#This Row],[Delta StEink]]*Tabelle1[[#This Row],[Gemeinde Anlage]]</f>
        <v>7355.6424378137899</v>
      </c>
      <c r="O170" s="2">
        <v>3.4164370000000002</v>
      </c>
      <c r="P170" s="8">
        <f t="shared" si="22"/>
        <v>3662.4204639999998</v>
      </c>
      <c r="Q170" s="32">
        <v>1.9</v>
      </c>
      <c r="R170" s="28">
        <f t="shared" si="23"/>
        <v>6958.598881599999</v>
      </c>
      <c r="S170" s="10">
        <f>(Tabelle1[[#This Row],[Auswirkungen auf den Steuerbetrag]]-Tabelle1[[#This Row],[Delta Steuerbetrag4]])/Tabelle1[[#This Row],[Einfache_Steuer_Einkommen]]</f>
        <v>-3.739009430784165E-4</v>
      </c>
      <c r="T170">
        <v>614</v>
      </c>
      <c r="U170" t="s">
        <v>188</v>
      </c>
      <c r="V170" t="b">
        <v>1</v>
      </c>
      <c r="W170" t="b">
        <v>1</v>
      </c>
      <c r="X170" t="s">
        <v>385</v>
      </c>
    </row>
    <row r="171" spans="1:24" x14ac:dyDescent="0.2">
      <c r="A171" s="2">
        <v>615</v>
      </c>
      <c r="B171" s="2" t="s">
        <v>187</v>
      </c>
      <c r="C171" s="3">
        <v>1815000</v>
      </c>
      <c r="D171" s="3">
        <v>-1220000</v>
      </c>
      <c r="E171" s="3">
        <v>-705000</v>
      </c>
      <c r="F171" s="3">
        <f t="shared" si="16"/>
        <v>-1815000</v>
      </c>
      <c r="G171" s="4">
        <f t="shared" si="17"/>
        <v>854000</v>
      </c>
      <c r="H171" s="4">
        <f t="shared" si="18"/>
        <v>493499.99999999994</v>
      </c>
      <c r="I171" s="4">
        <f t="shared" si="19"/>
        <v>-467500.00000000006</v>
      </c>
      <c r="J171" s="5">
        <f t="shared" si="20"/>
        <v>-0.25757575757575762</v>
      </c>
      <c r="K171" s="4">
        <v>16266700</v>
      </c>
      <c r="L171" s="6">
        <f t="shared" si="21"/>
        <v>-2.8739695205542617E-2</v>
      </c>
      <c r="M171" s="9">
        <v>604389.35380924901</v>
      </c>
      <c r="N171" s="7">
        <f>Tabelle1[[#This Row],[Einfache_Steuer_Einkommen]]*Tabelle1[[#This Row],[Delta StEink]]*Tabelle1[[#This Row],[Gemeinde Anlage]]</f>
        <v>-31092.238806975285</v>
      </c>
      <c r="O171" s="2">
        <v>3.5596109999999999</v>
      </c>
      <c r="P171" s="8">
        <f t="shared" si="22"/>
        <v>-16641.181425000002</v>
      </c>
      <c r="Q171" s="32">
        <v>1.79</v>
      </c>
      <c r="R171" s="28">
        <f t="shared" si="23"/>
        <v>-29787.714750750005</v>
      </c>
      <c r="S171" s="10">
        <f>(Tabelle1[[#This Row],[Auswirkungen auf den Steuerbetrag]]-Tabelle1[[#This Row],[Delta Steuerbetrag4]])/Tabelle1[[#This Row],[Einfache_Steuer_Einkommen]]</f>
        <v>2.1584166696572891E-3</v>
      </c>
      <c r="T171">
        <v>615</v>
      </c>
      <c r="U171" t="s">
        <v>187</v>
      </c>
      <c r="V171" t="b">
        <v>1</v>
      </c>
      <c r="W171" t="b">
        <v>1</v>
      </c>
      <c r="X171" t="s">
        <v>385</v>
      </c>
    </row>
    <row r="172" spans="1:24" x14ac:dyDescent="0.2">
      <c r="A172" s="2">
        <v>616</v>
      </c>
      <c r="B172" s="2" t="s">
        <v>186</v>
      </c>
      <c r="C172" s="3">
        <v>45042000</v>
      </c>
      <c r="D172" s="3">
        <v>-32118000</v>
      </c>
      <c r="E172" s="3">
        <v>-15524000</v>
      </c>
      <c r="F172" s="3">
        <f t="shared" si="16"/>
        <v>-45042000</v>
      </c>
      <c r="G172" s="4">
        <f t="shared" si="17"/>
        <v>22482600</v>
      </c>
      <c r="H172" s="4">
        <f t="shared" si="18"/>
        <v>10866800</v>
      </c>
      <c r="I172" s="4">
        <f t="shared" si="19"/>
        <v>-11692600</v>
      </c>
      <c r="J172" s="5">
        <f t="shared" si="20"/>
        <v>-0.25959326850495096</v>
      </c>
      <c r="K172" s="4">
        <v>432748000</v>
      </c>
      <c r="L172" s="6">
        <f t="shared" si="21"/>
        <v>-2.7019420078197937E-2</v>
      </c>
      <c r="M172" s="9">
        <v>17385421.8492174</v>
      </c>
      <c r="N172" s="7">
        <f>Tabelle1[[#This Row],[Einfache_Steuer_Einkommen]]*Tabelle1[[#This Row],[Delta StEink]]*Tabelle1[[#This Row],[Gemeinde Anlage]]</f>
        <v>-742195.54556548351</v>
      </c>
      <c r="O172" s="2">
        <v>3.7261190000000002</v>
      </c>
      <c r="P172" s="8">
        <f t="shared" si="22"/>
        <v>-435680.19019400002</v>
      </c>
      <c r="Q172" s="32">
        <v>1.58</v>
      </c>
      <c r="R172" s="28">
        <f t="shared" si="23"/>
        <v>-688374.70050652011</v>
      </c>
      <c r="S172" s="10">
        <f>(Tabelle1[[#This Row],[Auswirkungen auf den Steuerbetrag]]-Tabelle1[[#This Row],[Delta Steuerbetrag4]])/Tabelle1[[#This Row],[Einfache_Steuer_Einkommen]]</f>
        <v>3.0957457072798111E-3</v>
      </c>
      <c r="T172">
        <v>616</v>
      </c>
      <c r="U172" t="s">
        <v>186</v>
      </c>
      <c r="V172" t="b">
        <v>1</v>
      </c>
      <c r="W172" t="b">
        <v>1</v>
      </c>
      <c r="X172" t="s">
        <v>385</v>
      </c>
    </row>
    <row r="173" spans="1:24" x14ac:dyDescent="0.2">
      <c r="A173" s="2">
        <v>617</v>
      </c>
      <c r="B173" s="2" t="s">
        <v>185</v>
      </c>
      <c r="C173" s="3">
        <v>2134000</v>
      </c>
      <c r="D173" s="3">
        <v>-1603000</v>
      </c>
      <c r="E173" s="3">
        <v>-896000</v>
      </c>
      <c r="F173" s="3">
        <f t="shared" si="16"/>
        <v>-2134000</v>
      </c>
      <c r="G173" s="4">
        <f t="shared" si="17"/>
        <v>1122100</v>
      </c>
      <c r="H173" s="4">
        <f t="shared" si="18"/>
        <v>627200</v>
      </c>
      <c r="I173" s="4">
        <f t="shared" si="19"/>
        <v>-384700</v>
      </c>
      <c r="J173" s="5">
        <f t="shared" si="20"/>
        <v>-0.18027179006560451</v>
      </c>
      <c r="K173" s="4">
        <v>20366500</v>
      </c>
      <c r="L173" s="6">
        <f t="shared" si="21"/>
        <v>-1.8888861610978813E-2</v>
      </c>
      <c r="M173" s="9">
        <v>755293.80608709902</v>
      </c>
      <c r="N173" s="7">
        <f>Tabelle1[[#This Row],[Einfache_Steuer_Einkommen]]*Tabelle1[[#This Row],[Delta StEink]]*Tabelle1[[#This Row],[Gemeinde Anlage]]</f>
        <v>-24253.288303974758</v>
      </c>
      <c r="O173" s="2">
        <v>3.5267230000000001</v>
      </c>
      <c r="P173" s="8">
        <f t="shared" si="22"/>
        <v>-13567.303381</v>
      </c>
      <c r="Q173" s="32">
        <v>1.7</v>
      </c>
      <c r="R173" s="28">
        <f t="shared" si="23"/>
        <v>-23064.415747699997</v>
      </c>
      <c r="S173" s="10">
        <f>(Tabelle1[[#This Row],[Auswirkungen auf den Steuerbetrag]]-Tabelle1[[#This Row],[Delta Steuerbetrag4]])/Tabelle1[[#This Row],[Einfache_Steuer_Einkommen]]</f>
        <v>1.5740530991957612E-3</v>
      </c>
      <c r="T173">
        <v>617</v>
      </c>
      <c r="U173" t="s">
        <v>185</v>
      </c>
      <c r="V173" t="b">
        <v>1</v>
      </c>
      <c r="W173" t="b">
        <v>1</v>
      </c>
      <c r="X173" t="s">
        <v>385</v>
      </c>
    </row>
    <row r="174" spans="1:24" x14ac:dyDescent="0.2">
      <c r="A174" s="2">
        <v>619</v>
      </c>
      <c r="B174" s="2" t="s">
        <v>184</v>
      </c>
      <c r="C174" s="3">
        <v>10941000</v>
      </c>
      <c r="D174" s="3">
        <v>-9501000</v>
      </c>
      <c r="E174" s="3">
        <v>-4104000</v>
      </c>
      <c r="F174" s="3">
        <f t="shared" si="16"/>
        <v>-10941000</v>
      </c>
      <c r="G174" s="4">
        <f t="shared" si="17"/>
        <v>6650700</v>
      </c>
      <c r="H174" s="4">
        <f t="shared" si="18"/>
        <v>2872800</v>
      </c>
      <c r="I174" s="4">
        <f t="shared" si="19"/>
        <v>-1417500</v>
      </c>
      <c r="J174" s="5">
        <f t="shared" si="20"/>
        <v>-0.12955854126679461</v>
      </c>
      <c r="K174" s="4">
        <v>105304500</v>
      </c>
      <c r="L174" s="6">
        <f t="shared" si="21"/>
        <v>-1.3460963206700568E-2</v>
      </c>
      <c r="M174" s="9">
        <v>4077833.2695317501</v>
      </c>
      <c r="N174" s="7">
        <f>Tabelle1[[#This Row],[Einfache_Steuer_Einkommen]]*Tabelle1[[#This Row],[Delta StEink]]*Tabelle1[[#This Row],[Gemeinde Anlage]]</f>
        <v>-84533.007950508603</v>
      </c>
      <c r="O174" s="2">
        <v>3.5595810000000001</v>
      </c>
      <c r="P174" s="8">
        <f t="shared" si="22"/>
        <v>-50457.060675000001</v>
      </c>
      <c r="Q174" s="32">
        <v>1.54</v>
      </c>
      <c r="R174" s="28">
        <f t="shared" si="23"/>
        <v>-77703.873439500006</v>
      </c>
      <c r="S174" s="10">
        <f>(Tabelle1[[#This Row],[Auswirkungen auf den Steuerbetrag]]-Tabelle1[[#This Row],[Delta Steuerbetrag4]])/Tabelle1[[#This Row],[Einfache_Steuer_Einkommen]]</f>
        <v>1.6746968450215163E-3</v>
      </c>
      <c r="T174">
        <v>619</v>
      </c>
      <c r="U174" t="s">
        <v>184</v>
      </c>
      <c r="V174" t="b">
        <v>1</v>
      </c>
      <c r="W174" t="b">
        <v>1</v>
      </c>
      <c r="X174" t="s">
        <v>385</v>
      </c>
    </row>
    <row r="175" spans="1:24" x14ac:dyDescent="0.2">
      <c r="A175" s="2">
        <v>620</v>
      </c>
      <c r="B175" s="2" t="s">
        <v>183</v>
      </c>
      <c r="C175" s="3">
        <v>1532000</v>
      </c>
      <c r="D175" s="3">
        <v>-1590000</v>
      </c>
      <c r="E175" s="3">
        <v>-564000</v>
      </c>
      <c r="F175" s="3">
        <f t="shared" si="16"/>
        <v>-1532000</v>
      </c>
      <c r="G175" s="4">
        <f t="shared" si="17"/>
        <v>1113000</v>
      </c>
      <c r="H175" s="4">
        <f t="shared" si="18"/>
        <v>394800</v>
      </c>
      <c r="I175" s="4">
        <f t="shared" si="19"/>
        <v>-24200</v>
      </c>
      <c r="J175" s="5">
        <f t="shared" si="20"/>
        <v>-1.5796344647519583E-2</v>
      </c>
      <c r="K175" s="4">
        <v>18046600</v>
      </c>
      <c r="L175" s="6">
        <f t="shared" si="21"/>
        <v>-1.3409728148238449E-3</v>
      </c>
      <c r="M175" s="9">
        <v>653725.28760719998</v>
      </c>
      <c r="N175" s="7">
        <f>Tabelle1[[#This Row],[Einfache_Steuer_Einkommen]]*Tabelle1[[#This Row],[Delta StEink]]*Tabelle1[[#This Row],[Gemeinde Anlage]]</f>
        <v>-1709.4242861361013</v>
      </c>
      <c r="O175" s="2">
        <v>3.3690150000000001</v>
      </c>
      <c r="P175" s="8">
        <f t="shared" si="22"/>
        <v>-815.30163000000005</v>
      </c>
      <c r="Q175" s="32">
        <v>1.95</v>
      </c>
      <c r="R175" s="28">
        <f t="shared" si="23"/>
        <v>-1589.8381785000001</v>
      </c>
      <c r="S175" s="10">
        <f>(Tabelle1[[#This Row],[Auswirkungen auf den Steuerbetrag]]-Tabelle1[[#This Row],[Delta Steuerbetrag4]])/Tabelle1[[#This Row],[Einfache_Steuer_Einkommen]]</f>
        <v>1.8293021534139601E-4</v>
      </c>
      <c r="T175">
        <v>620</v>
      </c>
      <c r="U175" t="s">
        <v>183</v>
      </c>
      <c r="V175" t="b">
        <v>1</v>
      </c>
      <c r="W175" t="b">
        <v>1</v>
      </c>
      <c r="X175" t="s">
        <v>385</v>
      </c>
    </row>
    <row r="176" spans="1:24" x14ac:dyDescent="0.2">
      <c r="A176" s="2">
        <v>622</v>
      </c>
      <c r="B176" s="2" t="s">
        <v>182</v>
      </c>
      <c r="C176" s="3">
        <v>2002000</v>
      </c>
      <c r="D176" s="3">
        <v>-1701000</v>
      </c>
      <c r="E176" s="3">
        <v>-864000</v>
      </c>
      <c r="F176" s="3">
        <f t="shared" si="16"/>
        <v>-2002000</v>
      </c>
      <c r="G176" s="4">
        <f t="shared" si="17"/>
        <v>1190700</v>
      </c>
      <c r="H176" s="4">
        <f t="shared" si="18"/>
        <v>604800</v>
      </c>
      <c r="I176" s="4">
        <f t="shared" si="19"/>
        <v>-206500</v>
      </c>
      <c r="J176" s="5">
        <f t="shared" si="20"/>
        <v>-0.10314685314685315</v>
      </c>
      <c r="K176" s="4">
        <v>18957900</v>
      </c>
      <c r="L176" s="6">
        <f t="shared" si="21"/>
        <v>-1.0892556665031465E-2</v>
      </c>
      <c r="M176" s="9">
        <v>730053.1585895</v>
      </c>
      <c r="N176" s="7">
        <f>Tabelle1[[#This Row],[Einfache_Steuer_Einkommen]]*Tabelle1[[#This Row],[Delta StEink]]*Tabelle1[[#This Row],[Gemeinde Anlage]]</f>
        <v>-11928.218097631998</v>
      </c>
      <c r="O176" s="2">
        <v>3.5903839999999998</v>
      </c>
      <c r="P176" s="8">
        <f t="shared" si="22"/>
        <v>-7414.1429600000001</v>
      </c>
      <c r="Q176" s="32">
        <v>1.5</v>
      </c>
      <c r="R176" s="28">
        <f t="shared" si="23"/>
        <v>-11121.21444</v>
      </c>
      <c r="S176" s="10">
        <f>(Tabelle1[[#This Row],[Auswirkungen auf den Steuerbetrag]]-Tabelle1[[#This Row],[Delta Steuerbetrag4]])/Tabelle1[[#This Row],[Einfache_Steuer_Einkommen]]</f>
        <v>1.1054039670086084E-3</v>
      </c>
      <c r="T176">
        <v>622</v>
      </c>
      <c r="U176" t="s">
        <v>182</v>
      </c>
      <c r="V176" t="b">
        <v>1</v>
      </c>
      <c r="W176" t="b">
        <v>1</v>
      </c>
      <c r="X176" t="s">
        <v>385</v>
      </c>
    </row>
    <row r="177" spans="1:24" x14ac:dyDescent="0.2">
      <c r="A177" s="2">
        <v>623</v>
      </c>
      <c r="B177" s="2" t="s">
        <v>181</v>
      </c>
      <c r="C177" s="3">
        <v>10504000</v>
      </c>
      <c r="D177" s="3">
        <v>-7589000</v>
      </c>
      <c r="E177" s="3">
        <v>-4203000</v>
      </c>
      <c r="F177" s="3">
        <f t="shared" si="16"/>
        <v>-10504000</v>
      </c>
      <c r="G177" s="4">
        <f t="shared" si="17"/>
        <v>5312300</v>
      </c>
      <c r="H177" s="4">
        <f t="shared" si="18"/>
        <v>2942100</v>
      </c>
      <c r="I177" s="4">
        <f t="shared" si="19"/>
        <v>-2249600</v>
      </c>
      <c r="J177" s="5">
        <f t="shared" si="20"/>
        <v>-0.21416603198781417</v>
      </c>
      <c r="K177" s="4">
        <v>99309100</v>
      </c>
      <c r="L177" s="6">
        <f t="shared" si="21"/>
        <v>-2.2652506165094639E-2</v>
      </c>
      <c r="M177" s="9">
        <v>3901051.7586595598</v>
      </c>
      <c r="N177" s="7">
        <f>Tabelle1[[#This Row],[Einfache_Steuer_Einkommen]]*Tabelle1[[#This Row],[Delta StEink]]*Tabelle1[[#This Row],[Gemeinde Anlage]]</f>
        <v>-127250.78257928009</v>
      </c>
      <c r="O177" s="2">
        <v>3.6837960000000001</v>
      </c>
      <c r="P177" s="8">
        <f t="shared" si="22"/>
        <v>-82870.674815999999</v>
      </c>
      <c r="Q177" s="32">
        <v>1.44</v>
      </c>
      <c r="R177" s="28">
        <f t="shared" si="23"/>
        <v>-119333.77173503999</v>
      </c>
      <c r="S177" s="10">
        <f>(Tabelle1[[#This Row],[Auswirkungen auf den Steuerbetrag]]-Tabelle1[[#This Row],[Delta Steuerbetrag4]])/Tabelle1[[#This Row],[Einfache_Steuer_Einkommen]]</f>
        <v>2.0294554735568182E-3</v>
      </c>
      <c r="T177">
        <v>623</v>
      </c>
      <c r="U177" t="s">
        <v>181</v>
      </c>
      <c r="V177" t="b">
        <v>1</v>
      </c>
      <c r="W177" t="b">
        <v>1</v>
      </c>
      <c r="X177" t="s">
        <v>385</v>
      </c>
    </row>
    <row r="178" spans="1:24" x14ac:dyDescent="0.2">
      <c r="A178" s="2">
        <v>626</v>
      </c>
      <c r="B178" s="2" t="s">
        <v>180</v>
      </c>
      <c r="C178" s="3">
        <v>4970000</v>
      </c>
      <c r="D178" s="3">
        <v>-4008000</v>
      </c>
      <c r="E178" s="3">
        <v>-1989000</v>
      </c>
      <c r="F178" s="3">
        <f t="shared" si="16"/>
        <v>-4970000</v>
      </c>
      <c r="G178" s="4">
        <f t="shared" si="17"/>
        <v>2805600</v>
      </c>
      <c r="H178" s="4">
        <f t="shared" si="18"/>
        <v>1392300</v>
      </c>
      <c r="I178" s="4">
        <f t="shared" si="19"/>
        <v>-772100</v>
      </c>
      <c r="J178" s="5">
        <f t="shared" si="20"/>
        <v>-0.15535211267605634</v>
      </c>
      <c r="K178" s="4">
        <v>44892000</v>
      </c>
      <c r="L178" s="6">
        <f t="shared" si="21"/>
        <v>-1.7199055511004188E-2</v>
      </c>
      <c r="M178" s="9">
        <v>1664858.1893602</v>
      </c>
      <c r="N178" s="7">
        <f>Tabelle1[[#This Row],[Einfache_Steuer_Einkommen]]*Tabelle1[[#This Row],[Delta StEink]]*Tabelle1[[#This Row],[Gemeinde Anlage]]</f>
        <v>-56408.957181009318</v>
      </c>
      <c r="O178" s="2">
        <v>3.4577110000000002</v>
      </c>
      <c r="P178" s="8">
        <f t="shared" si="22"/>
        <v>-26696.986631</v>
      </c>
      <c r="Q178" s="32">
        <v>1.97</v>
      </c>
      <c r="R178" s="28">
        <f t="shared" si="23"/>
        <v>-52593.063663069996</v>
      </c>
      <c r="S178" s="10">
        <f>(Tabelle1[[#This Row],[Auswirkungen auf den Steuerbetrag]]-Tabelle1[[#This Row],[Delta Steuerbetrag4]])/Tabelle1[[#This Row],[Einfache_Steuer_Einkommen]]</f>
        <v>2.292023153879406E-3</v>
      </c>
      <c r="T178">
        <v>626</v>
      </c>
      <c r="U178" t="s">
        <v>180</v>
      </c>
      <c r="V178" t="b">
        <v>1</v>
      </c>
      <c r="W178" t="b">
        <v>1</v>
      </c>
      <c r="X178" t="s">
        <v>385</v>
      </c>
    </row>
    <row r="179" spans="1:24" x14ac:dyDescent="0.2">
      <c r="A179" s="2">
        <v>627</v>
      </c>
      <c r="B179" s="2" t="s">
        <v>179</v>
      </c>
      <c r="C179" s="3">
        <v>35957000</v>
      </c>
      <c r="D179" s="3">
        <v>-25568000</v>
      </c>
      <c r="E179" s="3">
        <v>-12677000</v>
      </c>
      <c r="F179" s="3">
        <f t="shared" si="16"/>
        <v>-35957000</v>
      </c>
      <c r="G179" s="4">
        <f t="shared" si="17"/>
        <v>17897600</v>
      </c>
      <c r="H179" s="4">
        <f t="shared" si="18"/>
        <v>8873900</v>
      </c>
      <c r="I179" s="4">
        <f t="shared" si="19"/>
        <v>-9185500</v>
      </c>
      <c r="J179" s="5">
        <f t="shared" si="20"/>
        <v>-0.25545790805684565</v>
      </c>
      <c r="K179" s="4">
        <v>347966900</v>
      </c>
      <c r="L179" s="6">
        <f t="shared" si="21"/>
        <v>-2.6397625751184955E-2</v>
      </c>
      <c r="M179" s="9">
        <v>14139879.6415899</v>
      </c>
      <c r="N179" s="7">
        <f>Tabelle1[[#This Row],[Einfache_Steuer_Einkommen]]*Tabelle1[[#This Row],[Delta StEink]]*Tabelle1[[#This Row],[Gemeinde Anlage]]</f>
        <v>-634540.72660733201</v>
      </c>
      <c r="O179" s="2">
        <v>3.7258230000000001</v>
      </c>
      <c r="P179" s="8">
        <f t="shared" si="22"/>
        <v>-342235.47166500002</v>
      </c>
      <c r="Q179" s="32">
        <v>1.7</v>
      </c>
      <c r="R179" s="28">
        <f t="shared" si="23"/>
        <v>-581800.30183050002</v>
      </c>
      <c r="S179" s="10">
        <f>(Tabelle1[[#This Row],[Auswirkungen auf den Steuerbetrag]]-Tabelle1[[#This Row],[Delta Steuerbetrag4]])/Tabelle1[[#This Row],[Einfache_Steuer_Einkommen]]</f>
        <v>3.7299062024336873E-3</v>
      </c>
      <c r="T179">
        <v>627</v>
      </c>
      <c r="U179" t="s">
        <v>179</v>
      </c>
      <c r="V179" t="b">
        <v>1</v>
      </c>
      <c r="W179" t="b">
        <v>1</v>
      </c>
      <c r="X179" t="s">
        <v>385</v>
      </c>
    </row>
    <row r="180" spans="1:24" x14ac:dyDescent="0.2">
      <c r="A180" s="2">
        <v>628</v>
      </c>
      <c r="B180" s="2" t="s">
        <v>178</v>
      </c>
      <c r="C180" s="3">
        <v>5000000</v>
      </c>
      <c r="D180" s="3">
        <v>-4247000</v>
      </c>
      <c r="E180" s="3">
        <v>-2032000</v>
      </c>
      <c r="F180" s="3">
        <f t="shared" si="16"/>
        <v>-5000000</v>
      </c>
      <c r="G180" s="4">
        <f t="shared" si="17"/>
        <v>2972900</v>
      </c>
      <c r="H180" s="4">
        <f t="shared" si="18"/>
        <v>1422400</v>
      </c>
      <c r="I180" s="4">
        <f t="shared" si="19"/>
        <v>-604700</v>
      </c>
      <c r="J180" s="5">
        <f t="shared" si="20"/>
        <v>-0.12094000000000001</v>
      </c>
      <c r="K180" s="4">
        <v>43418700</v>
      </c>
      <c r="L180" s="6">
        <f t="shared" si="21"/>
        <v>-1.3927178842296061E-2</v>
      </c>
      <c r="M180" s="9">
        <v>1643127.00977225</v>
      </c>
      <c r="N180" s="7">
        <f>Tabelle1[[#This Row],[Einfache_Steuer_Einkommen]]*Tabelle1[[#This Row],[Delta StEink]]*Tabelle1[[#This Row],[Gemeinde Anlage]]</f>
        <v>-39360.692808213069</v>
      </c>
      <c r="O180" s="2">
        <v>3.4966210000000002</v>
      </c>
      <c r="P180" s="8">
        <f t="shared" si="22"/>
        <v>-21144.067187000001</v>
      </c>
      <c r="Q180" s="32">
        <v>1.72</v>
      </c>
      <c r="R180" s="28">
        <f t="shared" si="23"/>
        <v>-36367.79556164</v>
      </c>
      <c r="S180" s="10">
        <f>(Tabelle1[[#This Row],[Auswirkungen auf den Steuerbetrag]]-Tabelle1[[#This Row],[Delta Steuerbetrag4]])/Tabelle1[[#This Row],[Einfache_Steuer_Einkommen]]</f>
        <v>1.8214643352420506E-3</v>
      </c>
      <c r="T180">
        <v>628</v>
      </c>
      <c r="U180" t="s">
        <v>178</v>
      </c>
      <c r="V180" t="b">
        <v>1</v>
      </c>
      <c r="W180" t="b">
        <v>1</v>
      </c>
      <c r="X180" t="s">
        <v>385</v>
      </c>
    </row>
    <row r="181" spans="1:24" x14ac:dyDescent="0.2">
      <c r="A181" s="2">
        <v>629</v>
      </c>
      <c r="B181" s="2" t="s">
        <v>177</v>
      </c>
      <c r="C181" s="3">
        <v>681000</v>
      </c>
      <c r="D181" s="3">
        <v>-675000</v>
      </c>
      <c r="E181" s="3">
        <v>-272000</v>
      </c>
      <c r="F181" s="3">
        <f t="shared" si="16"/>
        <v>-681000</v>
      </c>
      <c r="G181" s="4">
        <f t="shared" si="17"/>
        <v>472499.99999999994</v>
      </c>
      <c r="H181" s="4">
        <f t="shared" si="18"/>
        <v>190400</v>
      </c>
      <c r="I181" s="4">
        <f t="shared" si="19"/>
        <v>-18100.000000000058</v>
      </c>
      <c r="J181" s="5">
        <f t="shared" si="20"/>
        <v>-2.6578560939794507E-2</v>
      </c>
      <c r="K181" s="4">
        <v>7014800</v>
      </c>
      <c r="L181" s="6">
        <f t="shared" si="21"/>
        <v>-2.5802588812225665E-3</v>
      </c>
      <c r="M181" s="9">
        <v>253404.53438055</v>
      </c>
      <c r="N181" s="7">
        <f>Tabelle1[[#This Row],[Einfache_Steuer_Einkommen]]*Tabelle1[[#This Row],[Delta StEink]]*Tabelle1[[#This Row],[Gemeinde Anlage]]</f>
        <v>-1229.2366847096687</v>
      </c>
      <c r="O181" s="2">
        <v>3.1953179999999999</v>
      </c>
      <c r="P181" s="8">
        <f t="shared" si="22"/>
        <v>-578.35255800000186</v>
      </c>
      <c r="Q181" s="32">
        <v>1.88</v>
      </c>
      <c r="R181" s="28">
        <f t="shared" si="23"/>
        <v>-1087.3028090400035</v>
      </c>
      <c r="S181" s="10">
        <f>(Tabelle1[[#This Row],[Auswirkungen auf den Steuerbetrag]]-Tabelle1[[#This Row],[Delta Steuerbetrag4]])/Tabelle1[[#This Row],[Einfache_Steuer_Einkommen]]</f>
        <v>5.6010787658801779E-4</v>
      </c>
      <c r="T181">
        <v>629</v>
      </c>
      <c r="U181" t="s">
        <v>177</v>
      </c>
      <c r="V181" t="b">
        <v>1</v>
      </c>
      <c r="W181" t="b">
        <v>1</v>
      </c>
      <c r="X181" t="s">
        <v>385</v>
      </c>
    </row>
    <row r="182" spans="1:24" x14ac:dyDescent="0.2">
      <c r="A182" s="2">
        <v>630</v>
      </c>
      <c r="B182" s="2" t="s">
        <v>176</v>
      </c>
      <c r="C182" s="3">
        <v>2999000</v>
      </c>
      <c r="D182" s="3">
        <v>-2641000</v>
      </c>
      <c r="E182" s="3">
        <v>-1048000</v>
      </c>
      <c r="F182" s="3">
        <f t="shared" si="16"/>
        <v>-2999000</v>
      </c>
      <c r="G182" s="4">
        <f t="shared" si="17"/>
        <v>1848699.9999999998</v>
      </c>
      <c r="H182" s="4">
        <f t="shared" si="18"/>
        <v>733600</v>
      </c>
      <c r="I182" s="4">
        <f t="shared" si="19"/>
        <v>-416700.00000000023</v>
      </c>
      <c r="J182" s="5">
        <f t="shared" si="20"/>
        <v>-0.13894631543847957</v>
      </c>
      <c r="K182" s="4">
        <v>25264300</v>
      </c>
      <c r="L182" s="6">
        <f t="shared" si="21"/>
        <v>-1.6493629350506456E-2</v>
      </c>
      <c r="M182" s="9">
        <v>940417.72246554901</v>
      </c>
      <c r="N182" s="7">
        <f>Tabelle1[[#This Row],[Einfache_Steuer_Einkommen]]*Tabelle1[[#This Row],[Delta StEink]]*Tabelle1[[#This Row],[Gemeinde Anlage]]</f>
        <v>-19388.626686242766</v>
      </c>
      <c r="O182" s="2">
        <v>3.8032349999999999</v>
      </c>
      <c r="P182" s="8">
        <f t="shared" si="22"/>
        <v>-15848.080245000008</v>
      </c>
      <c r="Q182" s="32">
        <v>1.25</v>
      </c>
      <c r="R182" s="28">
        <f t="shared" si="23"/>
        <v>-19810.100306250009</v>
      </c>
      <c r="S182" s="10">
        <f>(Tabelle1[[#This Row],[Auswirkungen auf den Steuerbetrag]]-Tabelle1[[#This Row],[Delta Steuerbetrag4]])/Tabelle1[[#This Row],[Einfache_Steuer_Einkommen]]</f>
        <v>-4.4817702807880042E-4</v>
      </c>
      <c r="T182">
        <v>630</v>
      </c>
      <c r="U182" t="s">
        <v>175</v>
      </c>
      <c r="V182" t="b">
        <v>1</v>
      </c>
      <c r="W182" t="b">
        <v>0</v>
      </c>
      <c r="X182" t="s">
        <v>176</v>
      </c>
    </row>
    <row r="183" spans="1:24" x14ac:dyDescent="0.2">
      <c r="A183" s="2">
        <v>632</v>
      </c>
      <c r="B183" s="2" t="s">
        <v>174</v>
      </c>
      <c r="C183" s="3">
        <v>15019000</v>
      </c>
      <c r="D183" s="3">
        <v>-12122000</v>
      </c>
      <c r="E183" s="3">
        <v>-5585000</v>
      </c>
      <c r="F183" s="3">
        <f t="shared" si="16"/>
        <v>-15019000</v>
      </c>
      <c r="G183" s="4">
        <f t="shared" si="17"/>
        <v>8485400</v>
      </c>
      <c r="H183" s="4">
        <f t="shared" si="18"/>
        <v>3909499.9999999995</v>
      </c>
      <c r="I183" s="4">
        <f t="shared" si="19"/>
        <v>-2624100.0000000005</v>
      </c>
      <c r="J183" s="5">
        <f t="shared" si="20"/>
        <v>-0.17471868965976434</v>
      </c>
      <c r="K183" s="4">
        <v>130062100</v>
      </c>
      <c r="L183" s="6">
        <f t="shared" si="21"/>
        <v>-2.017574681632851E-2</v>
      </c>
      <c r="M183" s="9">
        <v>5042555.8100541998</v>
      </c>
      <c r="N183" s="7">
        <f>Tabelle1[[#This Row],[Einfache_Steuer_Einkommen]]*Tabelle1[[#This Row],[Delta StEink]]*Tabelle1[[#This Row],[Gemeinde Anlage]]</f>
        <v>-161762.35363606719</v>
      </c>
      <c r="O183" s="2">
        <v>3.5581779999999998</v>
      </c>
      <c r="P183" s="8">
        <f t="shared" si="22"/>
        <v>-93370.148898000014</v>
      </c>
      <c r="Q183" s="32">
        <v>1.59</v>
      </c>
      <c r="R183" s="28">
        <f t="shared" si="23"/>
        <v>-148458.53674782004</v>
      </c>
      <c r="S183" s="10">
        <f>(Tabelle1[[#This Row],[Auswirkungen auf den Steuerbetrag]]-Tabelle1[[#This Row],[Delta Steuerbetrag4]])/Tabelle1[[#This Row],[Einfache_Steuer_Einkommen]]</f>
        <v>2.6383083082037631E-3</v>
      </c>
      <c r="T183">
        <v>632</v>
      </c>
      <c r="U183" t="s">
        <v>173</v>
      </c>
      <c r="V183" t="b">
        <v>1</v>
      </c>
      <c r="W183" t="b">
        <v>0</v>
      </c>
      <c r="X183" t="s">
        <v>174</v>
      </c>
    </row>
    <row r="184" spans="1:24" x14ac:dyDescent="0.2">
      <c r="A184" s="2">
        <v>662</v>
      </c>
      <c r="B184" s="2" t="s">
        <v>172</v>
      </c>
      <c r="C184" s="3">
        <v>4512000</v>
      </c>
      <c r="D184" s="3">
        <v>-3487000</v>
      </c>
      <c r="E184" s="3">
        <v>-1619000</v>
      </c>
      <c r="F184" s="3">
        <f t="shared" si="16"/>
        <v>-4512000</v>
      </c>
      <c r="G184" s="4">
        <f t="shared" si="17"/>
        <v>2440900</v>
      </c>
      <c r="H184" s="4">
        <f t="shared" si="18"/>
        <v>1133300</v>
      </c>
      <c r="I184" s="4">
        <f t="shared" si="19"/>
        <v>-937800</v>
      </c>
      <c r="J184" s="5">
        <f t="shared" si="20"/>
        <v>-0.20784574468085107</v>
      </c>
      <c r="K184" s="4">
        <v>34824400</v>
      </c>
      <c r="L184" s="6">
        <f t="shared" si="21"/>
        <v>-2.6929394332709251E-2</v>
      </c>
      <c r="M184" s="9">
        <v>1330136.4319494001</v>
      </c>
      <c r="N184" s="7">
        <f>Tabelle1[[#This Row],[Einfache_Steuer_Einkommen]]*Tabelle1[[#This Row],[Delta StEink]]*Tabelle1[[#This Row],[Gemeinde Anlage]]</f>
        <v>-62684.594861469493</v>
      </c>
      <c r="O184" s="2">
        <v>3.4917699999999998</v>
      </c>
      <c r="P184" s="8">
        <f t="shared" si="22"/>
        <v>-32745.819059999998</v>
      </c>
      <c r="Q184" s="32">
        <v>1.75</v>
      </c>
      <c r="R184" s="28">
        <f t="shared" si="23"/>
        <v>-57305.183354999994</v>
      </c>
      <c r="S184" s="10">
        <f>(Tabelle1[[#This Row],[Auswirkungen auf den Steuerbetrag]]-Tabelle1[[#This Row],[Delta Steuerbetrag4]])/Tabelle1[[#This Row],[Einfache_Steuer_Einkommen]]</f>
        <v>4.0442554442220845E-3</v>
      </c>
      <c r="T184">
        <v>662</v>
      </c>
      <c r="U184" t="s">
        <v>172</v>
      </c>
      <c r="V184" t="b">
        <v>1</v>
      </c>
      <c r="W184" t="b">
        <v>1</v>
      </c>
      <c r="X184" t="s">
        <v>385</v>
      </c>
    </row>
    <row r="185" spans="1:24" x14ac:dyDescent="0.2">
      <c r="A185" s="2">
        <v>663</v>
      </c>
      <c r="B185" s="2" t="s">
        <v>171</v>
      </c>
      <c r="C185" s="3">
        <v>5612000</v>
      </c>
      <c r="D185" s="3">
        <v>-5079000</v>
      </c>
      <c r="E185" s="3">
        <v>-2014000</v>
      </c>
      <c r="F185" s="3">
        <f t="shared" si="16"/>
        <v>-5612000</v>
      </c>
      <c r="G185" s="4">
        <f t="shared" si="17"/>
        <v>3555300</v>
      </c>
      <c r="H185" s="4">
        <f t="shared" si="18"/>
        <v>1409800</v>
      </c>
      <c r="I185" s="4">
        <f t="shared" si="19"/>
        <v>-646900</v>
      </c>
      <c r="J185" s="5">
        <f t="shared" si="20"/>
        <v>-0.11527084818246615</v>
      </c>
      <c r="K185" s="4">
        <v>48922700</v>
      </c>
      <c r="L185" s="6">
        <f t="shared" si="21"/>
        <v>-1.3222900616687142E-2</v>
      </c>
      <c r="M185" s="9">
        <v>1938492.8798766499</v>
      </c>
      <c r="N185" s="7">
        <f>Tabelle1[[#This Row],[Einfache_Steuer_Einkommen]]*Tabelle1[[#This Row],[Delta StEink]]*Tabelle1[[#This Row],[Gemeinde Anlage]]</f>
        <v>-43575.247784499799</v>
      </c>
      <c r="O185" s="2">
        <v>3.698045</v>
      </c>
      <c r="P185" s="8">
        <f t="shared" si="22"/>
        <v>-23922.653105000001</v>
      </c>
      <c r="Q185" s="32">
        <v>1.7</v>
      </c>
      <c r="R185" s="28">
        <f t="shared" si="23"/>
        <v>-40668.510278499998</v>
      </c>
      <c r="S185" s="10">
        <f>(Tabelle1[[#This Row],[Auswirkungen auf den Steuerbetrag]]-Tabelle1[[#This Row],[Delta Steuerbetrag4]])/Tabelle1[[#This Row],[Einfache_Steuer_Einkommen]]</f>
        <v>1.4994831996415496E-3</v>
      </c>
      <c r="T185">
        <v>663</v>
      </c>
      <c r="U185" t="s">
        <v>171</v>
      </c>
      <c r="V185" t="b">
        <v>1</v>
      </c>
      <c r="W185" t="b">
        <v>1</v>
      </c>
      <c r="X185" t="s">
        <v>385</v>
      </c>
    </row>
    <row r="186" spans="1:24" x14ac:dyDescent="0.2">
      <c r="A186" s="2">
        <v>665</v>
      </c>
      <c r="B186" s="2" t="s">
        <v>170</v>
      </c>
      <c r="C186" s="3">
        <v>757000</v>
      </c>
      <c r="D186" s="3">
        <v>-734000</v>
      </c>
      <c r="E186" s="3">
        <v>-325000</v>
      </c>
      <c r="F186" s="3">
        <f t="shared" si="16"/>
        <v>-757000</v>
      </c>
      <c r="G186" s="4">
        <f t="shared" si="17"/>
        <v>513799.99999999994</v>
      </c>
      <c r="H186" s="4">
        <f t="shared" si="18"/>
        <v>227500</v>
      </c>
      <c r="I186" s="4">
        <f t="shared" si="19"/>
        <v>-15700.000000000058</v>
      </c>
      <c r="J186" s="5">
        <f t="shared" si="20"/>
        <v>-2.0739762219286736E-2</v>
      </c>
      <c r="K186" s="4">
        <v>6887500</v>
      </c>
      <c r="L186" s="6">
        <f t="shared" si="21"/>
        <v>-2.2794918330308615E-3</v>
      </c>
      <c r="M186" s="9">
        <v>252343.73100345</v>
      </c>
      <c r="N186" s="7">
        <f>Tabelle1[[#This Row],[Einfache_Steuer_Einkommen]]*Tabelle1[[#This Row],[Delta StEink]]*Tabelle1[[#This Row],[Gemeinde Anlage]]</f>
        <v>-1150.4309478778018</v>
      </c>
      <c r="O186" s="2">
        <v>3.4041939999999999</v>
      </c>
      <c r="P186" s="8">
        <f t="shared" si="22"/>
        <v>-534.458458000002</v>
      </c>
      <c r="Q186" s="32">
        <v>2</v>
      </c>
      <c r="R186" s="28">
        <f t="shared" si="23"/>
        <v>-1068.916916000004</v>
      </c>
      <c r="S186" s="10">
        <f>(Tabelle1[[#This Row],[Auswirkungen auf den Steuerbetrag]]-Tabelle1[[#This Row],[Delta Steuerbetrag4]])/Tabelle1[[#This Row],[Einfache_Steuer_Einkommen]]</f>
        <v>3.2302776674362235E-4</v>
      </c>
      <c r="T186">
        <v>665</v>
      </c>
      <c r="U186" t="s">
        <v>170</v>
      </c>
      <c r="V186" t="b">
        <v>1</v>
      </c>
      <c r="W186" t="b">
        <v>1</v>
      </c>
      <c r="X186" t="s">
        <v>385</v>
      </c>
    </row>
    <row r="187" spans="1:24" x14ac:dyDescent="0.2">
      <c r="A187" s="2">
        <v>666</v>
      </c>
      <c r="B187" s="2" t="s">
        <v>169</v>
      </c>
      <c r="C187" s="3">
        <v>1570000</v>
      </c>
      <c r="D187" s="3">
        <v>-1257000</v>
      </c>
      <c r="E187" s="3">
        <v>-500000</v>
      </c>
      <c r="F187" s="3">
        <f t="shared" si="16"/>
        <v>-1570000</v>
      </c>
      <c r="G187" s="4">
        <f t="shared" si="17"/>
        <v>879900</v>
      </c>
      <c r="H187" s="4">
        <f t="shared" si="18"/>
        <v>350000</v>
      </c>
      <c r="I187" s="4">
        <f t="shared" si="19"/>
        <v>-340100</v>
      </c>
      <c r="J187" s="5">
        <f t="shared" si="20"/>
        <v>-0.21662420382165606</v>
      </c>
      <c r="K187" s="4">
        <v>12205600</v>
      </c>
      <c r="L187" s="6">
        <f t="shared" si="21"/>
        <v>-2.7864259028642591E-2</v>
      </c>
      <c r="M187" s="9">
        <v>469712.39020159998</v>
      </c>
      <c r="N187" s="7">
        <f>Tabelle1[[#This Row],[Einfache_Steuer_Einkommen]]*Tabelle1[[#This Row],[Delta StEink]]*Tabelle1[[#This Row],[Gemeinde Anlage]]</f>
        <v>-23427.856000077001</v>
      </c>
      <c r="O187" s="2">
        <v>3.461382</v>
      </c>
      <c r="P187" s="8">
        <f t="shared" si="22"/>
        <v>-11772.160182</v>
      </c>
      <c r="Q187" s="32">
        <v>1.79</v>
      </c>
      <c r="R187" s="28">
        <f t="shared" si="23"/>
        <v>-21072.16672578</v>
      </c>
      <c r="S187" s="10">
        <f>(Tabelle1[[#This Row],[Auswirkungen auf den Steuerbetrag]]-Tabelle1[[#This Row],[Delta Steuerbetrag4]])/Tabelle1[[#This Row],[Einfache_Steuer_Einkommen]]</f>
        <v>5.0151738030285772E-3</v>
      </c>
      <c r="T187">
        <v>666</v>
      </c>
      <c r="U187" t="s">
        <v>169</v>
      </c>
      <c r="V187" t="b">
        <v>1</v>
      </c>
      <c r="W187" t="b">
        <v>1</v>
      </c>
      <c r="X187" t="s">
        <v>385</v>
      </c>
    </row>
    <row r="188" spans="1:24" x14ac:dyDescent="0.2">
      <c r="A188" s="2">
        <v>667</v>
      </c>
      <c r="B188" s="2" t="s">
        <v>168</v>
      </c>
      <c r="C188" s="3">
        <v>11180000</v>
      </c>
      <c r="D188" s="3">
        <v>-7381000</v>
      </c>
      <c r="E188" s="3">
        <v>-4038000</v>
      </c>
      <c r="F188" s="3">
        <f t="shared" si="16"/>
        <v>-11180000</v>
      </c>
      <c r="G188" s="4">
        <f t="shared" si="17"/>
        <v>5166700</v>
      </c>
      <c r="H188" s="4">
        <f t="shared" si="18"/>
        <v>2826600</v>
      </c>
      <c r="I188" s="4">
        <f t="shared" si="19"/>
        <v>-3186700</v>
      </c>
      <c r="J188" s="5">
        <f t="shared" si="20"/>
        <v>-0.28503577817531306</v>
      </c>
      <c r="K188" s="4">
        <v>97360700</v>
      </c>
      <c r="L188" s="6">
        <f t="shared" si="21"/>
        <v>-3.2730865739461608E-2</v>
      </c>
      <c r="M188" s="9">
        <v>3796877.4533829498</v>
      </c>
      <c r="N188" s="7">
        <f>Tabelle1[[#This Row],[Einfache_Steuer_Einkommen]]*Tabelle1[[#This Row],[Delta StEink]]*Tabelle1[[#This Row],[Gemeinde Anlage]]</f>
        <v>-210024.89560341393</v>
      </c>
      <c r="O188" s="2">
        <v>3.6728130000000001</v>
      </c>
      <c r="P188" s="8">
        <f t="shared" si="22"/>
        <v>-117041.53187100001</v>
      </c>
      <c r="Q188" s="32">
        <v>1.69</v>
      </c>
      <c r="R188" s="28">
        <f t="shared" si="23"/>
        <v>-197800.18886199003</v>
      </c>
      <c r="S188" s="10">
        <f>(Tabelle1[[#This Row],[Auswirkungen auf den Steuerbetrag]]-Tabelle1[[#This Row],[Delta Steuerbetrag4]])/Tabelle1[[#This Row],[Einfache_Steuer_Einkommen]]</f>
        <v>3.2196737691736416E-3</v>
      </c>
      <c r="T188">
        <v>667</v>
      </c>
      <c r="U188" t="s">
        <v>168</v>
      </c>
      <c r="V188" t="b">
        <v>1</v>
      </c>
      <c r="W188" t="b">
        <v>1</v>
      </c>
      <c r="X188" t="s">
        <v>385</v>
      </c>
    </row>
    <row r="189" spans="1:24" x14ac:dyDescent="0.2">
      <c r="A189" s="2">
        <v>668</v>
      </c>
      <c r="B189" s="2" t="s">
        <v>167</v>
      </c>
      <c r="C189" s="3">
        <v>9904000</v>
      </c>
      <c r="D189" s="3">
        <v>-8168000</v>
      </c>
      <c r="E189" s="3">
        <v>-3618000</v>
      </c>
      <c r="F189" s="3">
        <f t="shared" si="16"/>
        <v>-9904000</v>
      </c>
      <c r="G189" s="4">
        <f t="shared" si="17"/>
        <v>5717600</v>
      </c>
      <c r="H189" s="4">
        <f t="shared" si="18"/>
        <v>2532600</v>
      </c>
      <c r="I189" s="4">
        <f t="shared" si="19"/>
        <v>-1653800</v>
      </c>
      <c r="J189" s="5">
        <f t="shared" si="20"/>
        <v>-0.16698303715670437</v>
      </c>
      <c r="K189" s="4">
        <v>97397100</v>
      </c>
      <c r="L189" s="6">
        <f t="shared" si="21"/>
        <v>-1.6979971682935118E-2</v>
      </c>
      <c r="M189" s="9">
        <v>3780977.69606855</v>
      </c>
      <c r="N189" s="7">
        <f>Tabelle1[[#This Row],[Einfache_Steuer_Einkommen]]*Tabelle1[[#This Row],[Delta StEink]]*Tabelle1[[#This Row],[Gemeinde Anlage]]</f>
        <v>-93091.296608927209</v>
      </c>
      <c r="O189" s="2">
        <v>3.6344949999999998</v>
      </c>
      <c r="P189" s="8">
        <f t="shared" si="22"/>
        <v>-60107.278309999994</v>
      </c>
      <c r="Q189" s="32">
        <v>1.45</v>
      </c>
      <c r="R189" s="28">
        <f t="shared" si="23"/>
        <v>-87155.553549499993</v>
      </c>
      <c r="S189" s="10">
        <f>(Tabelle1[[#This Row],[Auswirkungen auf den Steuerbetrag]]-Tabelle1[[#This Row],[Delta Steuerbetrag4]])/Tabelle1[[#This Row],[Einfache_Steuer_Einkommen]]</f>
        <v>1.5698963433714999E-3</v>
      </c>
      <c r="T189">
        <v>668</v>
      </c>
      <c r="U189" t="s">
        <v>167</v>
      </c>
      <c r="V189" t="b">
        <v>1</v>
      </c>
      <c r="W189" t="b">
        <v>1</v>
      </c>
      <c r="X189" t="s">
        <v>385</v>
      </c>
    </row>
    <row r="190" spans="1:24" x14ac:dyDescent="0.2">
      <c r="A190" s="2">
        <v>669</v>
      </c>
      <c r="B190" s="2" t="s">
        <v>166</v>
      </c>
      <c r="C190" s="3">
        <v>2255000</v>
      </c>
      <c r="D190" s="3">
        <v>-1821000</v>
      </c>
      <c r="E190" s="3">
        <v>-1094000</v>
      </c>
      <c r="F190" s="3">
        <f t="shared" si="16"/>
        <v>-2255000</v>
      </c>
      <c r="G190" s="4">
        <f t="shared" si="17"/>
        <v>1274700</v>
      </c>
      <c r="H190" s="4">
        <f t="shared" si="18"/>
        <v>765800</v>
      </c>
      <c r="I190" s="4">
        <f t="shared" si="19"/>
        <v>-214500</v>
      </c>
      <c r="J190" s="5">
        <f t="shared" si="20"/>
        <v>-9.5121951219512196E-2</v>
      </c>
      <c r="K190" s="4">
        <v>15546700</v>
      </c>
      <c r="L190" s="6">
        <f t="shared" si="21"/>
        <v>-1.3797140229116147E-2</v>
      </c>
      <c r="M190" s="9">
        <v>609444.92628034996</v>
      </c>
      <c r="N190" s="7">
        <f>Tabelle1[[#This Row],[Einfache_Steuer_Einkommen]]*Tabelle1[[#This Row],[Delta StEink]]*Tabelle1[[#This Row],[Gemeinde Anlage]]</f>
        <v>-12612.895664720012</v>
      </c>
      <c r="O190" s="2">
        <v>3.4303970000000001</v>
      </c>
      <c r="P190" s="8">
        <f t="shared" si="22"/>
        <v>-7358.2015650000003</v>
      </c>
      <c r="Q190" s="32">
        <v>1.5</v>
      </c>
      <c r="R190" s="28">
        <f t="shared" si="23"/>
        <v>-11037.302347500001</v>
      </c>
      <c r="S190" s="10">
        <f>(Tabelle1[[#This Row],[Auswirkungen auf den Steuerbetrag]]-Tabelle1[[#This Row],[Delta Steuerbetrag4]])/Tabelle1[[#This Row],[Einfache_Steuer_Einkommen]]</f>
        <v>2.5852923689698988E-3</v>
      </c>
      <c r="T190">
        <v>669</v>
      </c>
      <c r="U190" t="s">
        <v>166</v>
      </c>
      <c r="V190" t="b">
        <v>1</v>
      </c>
      <c r="W190" t="b">
        <v>1</v>
      </c>
      <c r="X190" t="s">
        <v>385</v>
      </c>
    </row>
    <row r="191" spans="1:24" x14ac:dyDescent="0.2">
      <c r="A191" s="2">
        <v>670</v>
      </c>
      <c r="B191" s="2" t="s">
        <v>165</v>
      </c>
      <c r="C191" s="3">
        <v>17669000</v>
      </c>
      <c r="D191" s="3">
        <v>-11805000</v>
      </c>
      <c r="E191" s="3">
        <v>-7061000</v>
      </c>
      <c r="F191" s="3">
        <f t="shared" si="16"/>
        <v>-17669000</v>
      </c>
      <c r="G191" s="4">
        <f t="shared" si="17"/>
        <v>8263499.9999999991</v>
      </c>
      <c r="H191" s="4">
        <f t="shared" si="18"/>
        <v>4942700</v>
      </c>
      <c r="I191" s="4">
        <f t="shared" si="19"/>
        <v>-4462800</v>
      </c>
      <c r="J191" s="5">
        <f t="shared" si="20"/>
        <v>-0.25257796140132438</v>
      </c>
      <c r="K191" s="4">
        <v>164193500</v>
      </c>
      <c r="L191" s="6">
        <f t="shared" si="21"/>
        <v>-2.7180125888052815E-2</v>
      </c>
      <c r="M191" s="9">
        <v>6389960.2429754902</v>
      </c>
      <c r="N191" s="7">
        <f>Tabelle1[[#This Row],[Einfache_Steuer_Einkommen]]*Tabelle1[[#This Row],[Delta StEink]]*Tabelle1[[#This Row],[Gemeinde Anlage]]</f>
        <v>-258783.08649735228</v>
      </c>
      <c r="O191" s="2">
        <v>3.568155</v>
      </c>
      <c r="P191" s="8">
        <f t="shared" si="22"/>
        <v>-159239.62133999998</v>
      </c>
      <c r="Q191" s="32">
        <v>1.49</v>
      </c>
      <c r="R191" s="28">
        <f t="shared" si="23"/>
        <v>-237267.03579659999</v>
      </c>
      <c r="S191" s="10">
        <f>(Tabelle1[[#This Row],[Auswirkungen auf den Steuerbetrag]]-Tabelle1[[#This Row],[Delta Steuerbetrag4]])/Tabelle1[[#This Row],[Einfache_Steuer_Einkommen]]</f>
        <v>3.3671650343059618E-3</v>
      </c>
      <c r="T191">
        <v>670</v>
      </c>
      <c r="U191" t="s">
        <v>165</v>
      </c>
      <c r="V191" t="b">
        <v>1</v>
      </c>
      <c r="W191" t="b">
        <v>1</v>
      </c>
      <c r="X191" t="s">
        <v>385</v>
      </c>
    </row>
    <row r="192" spans="1:24" x14ac:dyDescent="0.2">
      <c r="A192" s="2">
        <v>671</v>
      </c>
      <c r="B192" s="2" t="s">
        <v>164</v>
      </c>
      <c r="C192" s="3">
        <v>1081000</v>
      </c>
      <c r="D192" s="3">
        <v>-826000</v>
      </c>
      <c r="E192" s="3">
        <v>-451000</v>
      </c>
      <c r="F192" s="3">
        <f t="shared" si="16"/>
        <v>-1081000</v>
      </c>
      <c r="G192" s="4">
        <f t="shared" si="17"/>
        <v>578200</v>
      </c>
      <c r="H192" s="4">
        <f t="shared" si="18"/>
        <v>315700</v>
      </c>
      <c r="I192" s="4">
        <f t="shared" si="19"/>
        <v>-187100</v>
      </c>
      <c r="J192" s="5">
        <f t="shared" si="20"/>
        <v>-0.1730804810360777</v>
      </c>
      <c r="K192" s="4">
        <v>11141400</v>
      </c>
      <c r="L192" s="6">
        <f t="shared" si="21"/>
        <v>-1.6793221677706572E-2</v>
      </c>
      <c r="M192" s="9">
        <v>433432.3213821</v>
      </c>
      <c r="N192" s="7">
        <f>Tabelle1[[#This Row],[Einfache_Steuer_Einkommen]]*Tabelle1[[#This Row],[Delta StEink]]*Tabelle1[[#This Row],[Gemeinde Anlage]]</f>
        <v>-13465.641352217242</v>
      </c>
      <c r="O192" s="2">
        <v>3.3622890000000001</v>
      </c>
      <c r="P192" s="8">
        <f t="shared" si="22"/>
        <v>-6290.8427190000002</v>
      </c>
      <c r="Q192" s="32">
        <v>1.85</v>
      </c>
      <c r="R192" s="28">
        <f t="shared" si="23"/>
        <v>-11638.059030150001</v>
      </c>
      <c r="S192" s="10">
        <f>(Tabelle1[[#This Row],[Auswirkungen auf den Steuerbetrag]]-Tabelle1[[#This Row],[Delta Steuerbetrag4]])/Tabelle1[[#This Row],[Einfache_Steuer_Einkommen]]</f>
        <v>4.2165344666488386E-3</v>
      </c>
      <c r="T192">
        <v>671</v>
      </c>
      <c r="U192" t="s">
        <v>164</v>
      </c>
      <c r="V192" t="b">
        <v>1</v>
      </c>
      <c r="W192" t="b">
        <v>1</v>
      </c>
      <c r="X192" t="s">
        <v>385</v>
      </c>
    </row>
    <row r="193" spans="1:24" x14ac:dyDescent="0.2">
      <c r="A193" s="2">
        <v>681</v>
      </c>
      <c r="B193" s="2" t="s">
        <v>163</v>
      </c>
      <c r="C193" s="3">
        <v>1261000</v>
      </c>
      <c r="D193" s="3">
        <v>-1071000</v>
      </c>
      <c r="E193" s="3">
        <v>-621000</v>
      </c>
      <c r="F193" s="3">
        <f t="shared" si="16"/>
        <v>-1261000</v>
      </c>
      <c r="G193" s="4">
        <f t="shared" si="17"/>
        <v>749700</v>
      </c>
      <c r="H193" s="4">
        <f t="shared" si="18"/>
        <v>434700</v>
      </c>
      <c r="I193" s="4">
        <f t="shared" si="19"/>
        <v>-76600</v>
      </c>
      <c r="J193" s="5">
        <f t="shared" si="20"/>
        <v>-6.0745440126883425E-2</v>
      </c>
      <c r="K193" s="4">
        <v>8173300</v>
      </c>
      <c r="L193" s="6">
        <f t="shared" si="21"/>
        <v>-9.3719794942067457E-3</v>
      </c>
      <c r="M193" s="9">
        <v>306881.97512264998</v>
      </c>
      <c r="N193" s="7">
        <f>Tabelle1[[#This Row],[Einfache_Steuer_Einkommen]]*Tabelle1[[#This Row],[Delta StEink]]*Tabelle1[[#This Row],[Gemeinde Anlage]]</f>
        <v>-5550.8567455229004</v>
      </c>
      <c r="O193" s="2">
        <v>3.5183080000000002</v>
      </c>
      <c r="P193" s="8">
        <f t="shared" si="22"/>
        <v>-2695.0239280000005</v>
      </c>
      <c r="Q193" s="32">
        <v>1.93</v>
      </c>
      <c r="R193" s="28">
        <f t="shared" si="23"/>
        <v>-5201.3961810400006</v>
      </c>
      <c r="S193" s="10">
        <f>(Tabelle1[[#This Row],[Auswirkungen auf den Steuerbetrag]]-Tabelle1[[#This Row],[Delta Steuerbetrag4]])/Tabelle1[[#This Row],[Einfache_Steuer_Einkommen]]</f>
        <v>1.1387458137390855E-3</v>
      </c>
      <c r="T193">
        <v>681</v>
      </c>
      <c r="U193" t="s">
        <v>163</v>
      </c>
      <c r="V193" t="b">
        <v>1</v>
      </c>
      <c r="W193" t="b">
        <v>1</v>
      </c>
      <c r="X193" t="s">
        <v>385</v>
      </c>
    </row>
    <row r="194" spans="1:24" x14ac:dyDescent="0.2">
      <c r="A194" s="2">
        <v>683</v>
      </c>
      <c r="B194" s="2" t="s">
        <v>162</v>
      </c>
      <c r="C194" s="3">
        <v>513000</v>
      </c>
      <c r="D194" s="3">
        <v>-511000</v>
      </c>
      <c r="E194" s="3">
        <v>-233000</v>
      </c>
      <c r="F194" s="3">
        <f t="shared" si="16"/>
        <v>-513000</v>
      </c>
      <c r="G194" s="4">
        <f t="shared" si="17"/>
        <v>357700</v>
      </c>
      <c r="H194" s="4">
        <f t="shared" si="18"/>
        <v>163100</v>
      </c>
      <c r="I194" s="4">
        <f t="shared" si="19"/>
        <v>7800</v>
      </c>
      <c r="J194" s="5">
        <f t="shared" si="20"/>
        <v>1.5204678362573099E-2</v>
      </c>
      <c r="K194" s="4">
        <v>4162700</v>
      </c>
      <c r="L194" s="6">
        <f t="shared" si="21"/>
        <v>1.8737838422177913E-3</v>
      </c>
      <c r="M194" s="9">
        <v>149381.16142595001</v>
      </c>
      <c r="N194" s="7">
        <f>Tabelle1[[#This Row],[Einfache_Steuer_Einkommen]]*Tabelle1[[#This Row],[Delta StEink]]*Tabelle1[[#This Row],[Gemeinde Anlage]]</f>
        <v>475.8436112398436</v>
      </c>
      <c r="O194" s="2">
        <v>3.4107129999999999</v>
      </c>
      <c r="P194" s="8">
        <f t="shared" si="22"/>
        <v>266.03561400000001</v>
      </c>
      <c r="Q194" s="32">
        <v>1.7</v>
      </c>
      <c r="R194" s="28">
        <f t="shared" si="23"/>
        <v>452.26054379999999</v>
      </c>
      <c r="S194" s="10">
        <f>(Tabelle1[[#This Row],[Auswirkungen auf den Steuerbetrag]]-Tabelle1[[#This Row],[Delta Steuerbetrag4]])/Tabelle1[[#This Row],[Einfache_Steuer_Einkommen]]</f>
        <v>-1.5787176384710335E-4</v>
      </c>
      <c r="T194">
        <v>683</v>
      </c>
      <c r="U194" t="s">
        <v>162</v>
      </c>
      <c r="V194" t="b">
        <v>1</v>
      </c>
      <c r="W194" t="b">
        <v>1</v>
      </c>
      <c r="X194" t="s">
        <v>385</v>
      </c>
    </row>
    <row r="195" spans="1:24" x14ac:dyDescent="0.2">
      <c r="A195" s="2">
        <v>687</v>
      </c>
      <c r="B195" s="2" t="s">
        <v>161</v>
      </c>
      <c r="C195" s="3">
        <v>620000</v>
      </c>
      <c r="D195" s="3">
        <v>-511000</v>
      </c>
      <c r="E195" s="3">
        <v>-324000</v>
      </c>
      <c r="F195" s="3">
        <f t="shared" si="16"/>
        <v>-620000</v>
      </c>
      <c r="G195" s="4">
        <f t="shared" si="17"/>
        <v>357700</v>
      </c>
      <c r="H195" s="4">
        <f t="shared" si="18"/>
        <v>226800</v>
      </c>
      <c r="I195" s="4">
        <f t="shared" si="19"/>
        <v>-35500</v>
      </c>
      <c r="J195" s="5">
        <f t="shared" si="20"/>
        <v>-5.7258064516129033E-2</v>
      </c>
      <c r="K195" s="4">
        <v>5203800</v>
      </c>
      <c r="L195" s="6">
        <f t="shared" si="21"/>
        <v>-6.8219378146738919E-3</v>
      </c>
      <c r="M195" s="9">
        <v>194958.70014415</v>
      </c>
      <c r="N195" s="7">
        <f>Tabelle1[[#This Row],[Einfache_Steuer_Einkommen]]*Tabelle1[[#This Row],[Delta StEink]]*Tabelle1[[#This Row],[Gemeinde Anlage]]</f>
        <v>-2580.192489897308</v>
      </c>
      <c r="O195" s="2">
        <v>3.297898</v>
      </c>
      <c r="P195" s="8">
        <f t="shared" si="22"/>
        <v>-1170.75379</v>
      </c>
      <c r="Q195" s="32">
        <v>1.94</v>
      </c>
      <c r="R195" s="28">
        <f t="shared" si="23"/>
        <v>-2271.2623525999998</v>
      </c>
      <c r="S195" s="10">
        <f>(Tabelle1[[#This Row],[Auswirkungen auf den Steuerbetrag]]-Tabelle1[[#This Row],[Delta Steuerbetrag4]])/Tabelle1[[#This Row],[Einfache_Steuer_Einkommen]]</f>
        <v>1.5845927217861483E-3</v>
      </c>
      <c r="T195">
        <v>687</v>
      </c>
      <c r="U195" t="s">
        <v>161</v>
      </c>
      <c r="V195" t="b">
        <v>1</v>
      </c>
      <c r="W195" t="b">
        <v>1</v>
      </c>
      <c r="X195" t="s">
        <v>385</v>
      </c>
    </row>
    <row r="196" spans="1:24" x14ac:dyDescent="0.2">
      <c r="A196" s="2">
        <v>690</v>
      </c>
      <c r="B196" s="2" t="s">
        <v>160</v>
      </c>
      <c r="C196" s="3">
        <v>3772000</v>
      </c>
      <c r="D196" s="3">
        <v>-2520000</v>
      </c>
      <c r="E196" s="3">
        <v>-1641000</v>
      </c>
      <c r="F196" s="3">
        <f t="shared" si="16"/>
        <v>-3772000</v>
      </c>
      <c r="G196" s="4">
        <f t="shared" si="17"/>
        <v>1764000</v>
      </c>
      <c r="H196" s="4">
        <f t="shared" si="18"/>
        <v>1148700</v>
      </c>
      <c r="I196" s="4">
        <f t="shared" si="19"/>
        <v>-859300</v>
      </c>
      <c r="J196" s="5">
        <f t="shared" si="20"/>
        <v>-0.22781018027571581</v>
      </c>
      <c r="K196" s="4">
        <v>34470800</v>
      </c>
      <c r="L196" s="6">
        <f t="shared" si="21"/>
        <v>-2.4928345150098053E-2</v>
      </c>
      <c r="M196" s="9">
        <v>1294794.62838145</v>
      </c>
      <c r="N196" s="7">
        <f>Tabelle1[[#This Row],[Einfache_Steuer_Einkommen]]*Tabelle1[[#This Row],[Delta StEink]]*Tabelle1[[#This Row],[Gemeinde Anlage]]</f>
        <v>-62617.549545884314</v>
      </c>
      <c r="O196" s="2">
        <v>3.4404979999999998</v>
      </c>
      <c r="P196" s="8">
        <f t="shared" si="22"/>
        <v>-29564.199313999998</v>
      </c>
      <c r="Q196" s="32">
        <v>1.94</v>
      </c>
      <c r="R196" s="28">
        <f t="shared" si="23"/>
        <v>-57354.546669159994</v>
      </c>
      <c r="S196" s="10">
        <f>(Tabelle1[[#This Row],[Auswirkungen auf den Steuerbetrag]]-Tabelle1[[#This Row],[Delta Steuerbetrag4]])/Tabelle1[[#This Row],[Einfache_Steuer_Einkommen]]</f>
        <v>4.0647395049076655E-3</v>
      </c>
      <c r="T196">
        <v>690</v>
      </c>
      <c r="U196" t="s">
        <v>160</v>
      </c>
      <c r="V196" t="b">
        <v>1</v>
      </c>
      <c r="W196" t="b">
        <v>1</v>
      </c>
      <c r="X196" t="s">
        <v>385</v>
      </c>
    </row>
    <row r="197" spans="1:24" x14ac:dyDescent="0.2">
      <c r="A197" s="2">
        <v>691</v>
      </c>
      <c r="B197" s="2" t="s">
        <v>159</v>
      </c>
      <c r="C197" s="3">
        <v>1305000</v>
      </c>
      <c r="D197" s="3">
        <v>-976000</v>
      </c>
      <c r="E197" s="3">
        <v>-699000</v>
      </c>
      <c r="F197" s="3">
        <f t="shared" si="16"/>
        <v>-1305000</v>
      </c>
      <c r="G197" s="4">
        <f t="shared" si="17"/>
        <v>683200</v>
      </c>
      <c r="H197" s="4">
        <f t="shared" si="18"/>
        <v>489299.99999999994</v>
      </c>
      <c r="I197" s="4">
        <f t="shared" si="19"/>
        <v>-132500.00000000006</v>
      </c>
      <c r="J197" s="5">
        <f t="shared" si="20"/>
        <v>-0.10153256704980847</v>
      </c>
      <c r="K197" s="4">
        <v>12384100</v>
      </c>
      <c r="L197" s="6">
        <f t="shared" si="21"/>
        <v>-1.0699203010311614E-2</v>
      </c>
      <c r="M197" s="9">
        <v>479296.38566715003</v>
      </c>
      <c r="N197" s="7">
        <f>Tabelle1[[#This Row],[Einfache_Steuer_Einkommen]]*Tabelle1[[#This Row],[Delta StEink]]*Tabelle1[[#This Row],[Gemeinde Anlage]]</f>
        <v>-9948.4933047812083</v>
      </c>
      <c r="O197" s="2">
        <v>3.3108390000000001</v>
      </c>
      <c r="P197" s="8">
        <f t="shared" si="22"/>
        <v>-4386.8616750000019</v>
      </c>
      <c r="Q197" s="32">
        <v>1.94</v>
      </c>
      <c r="R197" s="28">
        <f t="shared" si="23"/>
        <v>-8510.5116495000038</v>
      </c>
      <c r="S197" s="10">
        <f>(Tabelle1[[#This Row],[Auswirkungen auf den Steuerbetrag]]-Tabelle1[[#This Row],[Delta Steuerbetrag4]])/Tabelle1[[#This Row],[Einfache_Steuer_Einkommen]]</f>
        <v>3.0001929876429709E-3</v>
      </c>
      <c r="T197">
        <v>691</v>
      </c>
      <c r="U197" t="s">
        <v>159</v>
      </c>
      <c r="V197" t="b">
        <v>1</v>
      </c>
      <c r="W197" t="b">
        <v>1</v>
      </c>
      <c r="X197" t="s">
        <v>385</v>
      </c>
    </row>
    <row r="198" spans="1:24" x14ac:dyDescent="0.2">
      <c r="A198" s="2">
        <v>692</v>
      </c>
      <c r="B198" s="2" t="s">
        <v>158</v>
      </c>
      <c r="C198" s="3">
        <v>1089000</v>
      </c>
      <c r="D198" s="3">
        <v>-1054000</v>
      </c>
      <c r="E198" s="3">
        <v>-590000</v>
      </c>
      <c r="F198" s="3">
        <f t="shared" ref="F198:F261" si="24">-C198</f>
        <v>-1089000</v>
      </c>
      <c r="G198" s="4">
        <f t="shared" ref="G198:G261" si="25">-$G$3*D198</f>
        <v>737800</v>
      </c>
      <c r="H198" s="4">
        <f t="shared" ref="H198:H261" si="26">-$H$3*E198</f>
        <v>413000</v>
      </c>
      <c r="I198" s="4">
        <f t="shared" ref="I198:I261" si="27">SUM(F198:H198)</f>
        <v>61800</v>
      </c>
      <c r="J198" s="5">
        <f t="shared" ref="J198:J261" si="28">I198/C198</f>
        <v>5.674931129476584E-2</v>
      </c>
      <c r="K198" s="4">
        <v>9555800</v>
      </c>
      <c r="L198" s="6">
        <f t="shared" ref="L198:L261" si="29">I198/K198</f>
        <v>6.467276418510224E-3</v>
      </c>
      <c r="M198" s="9">
        <v>347796.88264385</v>
      </c>
      <c r="N198" s="7">
        <f>Tabelle1[[#This Row],[Einfache_Steuer_Einkommen]]*Tabelle1[[#This Row],[Delta StEink]]*Tabelle1[[#This Row],[Gemeinde Anlage]]</f>
        <v>4363.6392404546414</v>
      </c>
      <c r="O198" s="2">
        <v>3.3026309999999999</v>
      </c>
      <c r="P198" s="8">
        <f t="shared" ref="P198:P261" si="30">I198*O198/100</f>
        <v>2041.0259579999997</v>
      </c>
      <c r="Q198" s="32">
        <v>1.94</v>
      </c>
      <c r="R198" s="28">
        <f t="shared" ref="R198:R261" si="31">P198*Q198</f>
        <v>3959.5903585199994</v>
      </c>
      <c r="S198" s="10">
        <f>(Tabelle1[[#This Row],[Auswirkungen auf den Steuerbetrag]]-Tabelle1[[#This Row],[Delta Steuerbetrag4]])/Tabelle1[[#This Row],[Einfache_Steuer_Einkommen]]</f>
        <v>-1.1617380778780439E-3</v>
      </c>
      <c r="T198">
        <v>692</v>
      </c>
      <c r="U198" t="s">
        <v>158</v>
      </c>
      <c r="V198" t="b">
        <v>1</v>
      </c>
      <c r="W198" t="b">
        <v>1</v>
      </c>
      <c r="X198" t="s">
        <v>385</v>
      </c>
    </row>
    <row r="199" spans="1:24" x14ac:dyDescent="0.2">
      <c r="A199" s="2">
        <v>694</v>
      </c>
      <c r="B199" s="2" t="s">
        <v>157</v>
      </c>
      <c r="C199" s="3">
        <v>1083000</v>
      </c>
      <c r="D199" s="3">
        <v>-601000</v>
      </c>
      <c r="E199" s="3">
        <v>-585000</v>
      </c>
      <c r="F199" s="3">
        <f t="shared" si="24"/>
        <v>-1083000</v>
      </c>
      <c r="G199" s="4">
        <f t="shared" si="25"/>
        <v>420700</v>
      </c>
      <c r="H199" s="4">
        <f t="shared" si="26"/>
        <v>409500</v>
      </c>
      <c r="I199" s="4">
        <f t="shared" si="27"/>
        <v>-252800</v>
      </c>
      <c r="J199" s="5">
        <f t="shared" si="28"/>
        <v>-0.23342566943674978</v>
      </c>
      <c r="K199" s="4">
        <v>10165900</v>
      </c>
      <c r="L199" s="6">
        <f t="shared" si="29"/>
        <v>-2.4867449020745825E-2</v>
      </c>
      <c r="M199" s="9">
        <v>385889.03273615002</v>
      </c>
      <c r="N199" s="7">
        <f>Tabelle1[[#This Row],[Einfache_Steuer_Einkommen]]*Tabelle1[[#This Row],[Delta StEink]]*Tabelle1[[#This Row],[Gemeinde Anlage]]</f>
        <v>-16697.171977662161</v>
      </c>
      <c r="O199" s="2">
        <v>3.4008980000000002</v>
      </c>
      <c r="P199" s="8">
        <f t="shared" si="30"/>
        <v>-8597.4701440000008</v>
      </c>
      <c r="Q199" s="32">
        <v>1.74</v>
      </c>
      <c r="R199" s="28">
        <f t="shared" si="31"/>
        <v>-14959.598050560002</v>
      </c>
      <c r="S199" s="10">
        <f>(Tabelle1[[#This Row],[Auswirkungen auf den Steuerbetrag]]-Tabelle1[[#This Row],[Delta Steuerbetrag4]])/Tabelle1[[#This Row],[Einfache_Steuer_Einkommen]]</f>
        <v>4.502781317162279E-3</v>
      </c>
      <c r="T199">
        <v>694</v>
      </c>
      <c r="U199" t="s">
        <v>157</v>
      </c>
      <c r="V199" t="b">
        <v>1</v>
      </c>
      <c r="W199" t="b">
        <v>1</v>
      </c>
      <c r="X199" t="s">
        <v>385</v>
      </c>
    </row>
    <row r="200" spans="1:24" x14ac:dyDescent="0.2">
      <c r="A200" s="2">
        <v>696</v>
      </c>
      <c r="B200" s="2" t="s">
        <v>156</v>
      </c>
      <c r="C200" s="3">
        <v>1088000</v>
      </c>
      <c r="D200" s="3">
        <v>-996000</v>
      </c>
      <c r="E200" s="3">
        <v>-533000</v>
      </c>
      <c r="F200" s="3">
        <f t="shared" si="24"/>
        <v>-1088000</v>
      </c>
      <c r="G200" s="4">
        <f t="shared" si="25"/>
        <v>697200</v>
      </c>
      <c r="H200" s="4">
        <f t="shared" si="26"/>
        <v>373100</v>
      </c>
      <c r="I200" s="4">
        <f t="shared" si="27"/>
        <v>-17700</v>
      </c>
      <c r="J200" s="5">
        <f t="shared" si="28"/>
        <v>-1.6268382352941178E-2</v>
      </c>
      <c r="K200" s="4">
        <v>9187700</v>
      </c>
      <c r="L200" s="6">
        <f t="shared" si="29"/>
        <v>-1.9264886750764609E-3</v>
      </c>
      <c r="M200" s="9">
        <v>351820.38695930003</v>
      </c>
      <c r="N200" s="7">
        <f>Tabelle1[[#This Row],[Einfache_Steuer_Einkommen]]*Tabelle1[[#This Row],[Delta StEink]]*Tabelle1[[#This Row],[Gemeinde Anlage]]</f>
        <v>-1314.8893028079326</v>
      </c>
      <c r="O200" s="2">
        <v>3.3668290000000001</v>
      </c>
      <c r="P200" s="8">
        <f t="shared" si="30"/>
        <v>-595.92873299999997</v>
      </c>
      <c r="Q200" s="32">
        <v>1.94</v>
      </c>
      <c r="R200" s="28">
        <f t="shared" si="31"/>
        <v>-1156.1017420199998</v>
      </c>
      <c r="S200" s="10">
        <f>(Tabelle1[[#This Row],[Auswirkungen auf den Steuerbetrag]]-Tabelle1[[#This Row],[Delta Steuerbetrag4]])/Tabelle1[[#This Row],[Einfache_Steuer_Einkommen]]</f>
        <v>4.5133132323654096E-4</v>
      </c>
      <c r="T200">
        <v>696</v>
      </c>
      <c r="U200" t="s">
        <v>156</v>
      </c>
      <c r="V200" t="b">
        <v>1</v>
      </c>
      <c r="W200" t="b">
        <v>1</v>
      </c>
      <c r="X200" t="s">
        <v>385</v>
      </c>
    </row>
    <row r="201" spans="1:24" x14ac:dyDescent="0.2">
      <c r="A201" s="2">
        <v>701</v>
      </c>
      <c r="B201" s="2" t="s">
        <v>155</v>
      </c>
      <c r="C201" s="3">
        <v>1638000</v>
      </c>
      <c r="D201" s="3">
        <v>-1285000</v>
      </c>
      <c r="E201" s="3">
        <v>-676000</v>
      </c>
      <c r="F201" s="3">
        <f t="shared" si="24"/>
        <v>-1638000</v>
      </c>
      <c r="G201" s="4">
        <f t="shared" si="25"/>
        <v>899500</v>
      </c>
      <c r="H201" s="4">
        <f t="shared" si="26"/>
        <v>473199.99999999994</v>
      </c>
      <c r="I201" s="4">
        <f t="shared" si="27"/>
        <v>-265300.00000000006</v>
      </c>
      <c r="J201" s="5">
        <f t="shared" si="28"/>
        <v>-0.161965811965812</v>
      </c>
      <c r="K201" s="4">
        <v>17172900</v>
      </c>
      <c r="L201" s="6">
        <f t="shared" si="29"/>
        <v>-1.5448759382515479E-2</v>
      </c>
      <c r="M201" s="9">
        <v>811181.50407555001</v>
      </c>
      <c r="N201" s="7">
        <f>Tabelle1[[#This Row],[Einfache_Steuer_Einkommen]]*Tabelle1[[#This Row],[Delta StEink]]*Tabelle1[[#This Row],[Gemeinde Anlage]]</f>
        <v>-25063.495744020343</v>
      </c>
      <c r="O201" s="2">
        <v>3.2591139999999998</v>
      </c>
      <c r="P201" s="8">
        <f t="shared" si="30"/>
        <v>-8646.4294420000006</v>
      </c>
      <c r="Q201" s="32">
        <v>2</v>
      </c>
      <c r="R201" s="28">
        <f t="shared" si="31"/>
        <v>-17292.858884000001</v>
      </c>
      <c r="S201" s="10">
        <f>(Tabelle1[[#This Row],[Auswirkungen auf den Steuerbetrag]]-Tabelle1[[#This Row],[Delta Steuerbetrag4]])/Tabelle1[[#This Row],[Einfache_Steuer_Einkommen]]</f>
        <v>9.5794058678347511E-3</v>
      </c>
      <c r="T201">
        <v>701</v>
      </c>
      <c r="U201" t="s">
        <v>155</v>
      </c>
      <c r="V201" t="b">
        <v>1</v>
      </c>
      <c r="W201" t="b">
        <v>1</v>
      </c>
      <c r="X201" t="s">
        <v>385</v>
      </c>
    </row>
    <row r="202" spans="1:24" x14ac:dyDescent="0.2">
      <c r="A202" s="2">
        <v>703</v>
      </c>
      <c r="B202" s="2" t="s">
        <v>154</v>
      </c>
      <c r="C202" s="3">
        <v>5395000</v>
      </c>
      <c r="D202" s="3">
        <v>-4595000</v>
      </c>
      <c r="E202" s="3">
        <v>-2549000</v>
      </c>
      <c r="F202" s="3">
        <f t="shared" si="24"/>
        <v>-5395000</v>
      </c>
      <c r="G202" s="4">
        <f t="shared" si="25"/>
        <v>3216500</v>
      </c>
      <c r="H202" s="4">
        <f t="shared" si="26"/>
        <v>1784300</v>
      </c>
      <c r="I202" s="4">
        <f t="shared" si="27"/>
        <v>-394200</v>
      </c>
      <c r="J202" s="5">
        <f t="shared" si="28"/>
        <v>-7.3067655236329937E-2</v>
      </c>
      <c r="K202" s="4">
        <v>55816200</v>
      </c>
      <c r="L202" s="6">
        <f t="shared" si="29"/>
        <v>-7.062465735754136E-3</v>
      </c>
      <c r="M202" s="9">
        <v>2082534.792072</v>
      </c>
      <c r="N202" s="7">
        <f>Tabelle1[[#This Row],[Einfache_Steuer_Einkommen]]*Tabelle1[[#This Row],[Delta StEink]]*Tabelle1[[#This Row],[Gemeinde Anlage]]</f>
        <v>-28974.426306672995</v>
      </c>
      <c r="O202" s="2">
        <v>3.3230729999999999</v>
      </c>
      <c r="P202" s="8">
        <f t="shared" si="30"/>
        <v>-13099.553766000001</v>
      </c>
      <c r="Q202" s="32">
        <v>1.97</v>
      </c>
      <c r="R202" s="28">
        <f t="shared" si="31"/>
        <v>-25806.120919020002</v>
      </c>
      <c r="S202" s="10">
        <f>(Tabelle1[[#This Row],[Auswirkungen auf den Steuerbetrag]]-Tabelle1[[#This Row],[Delta Steuerbetrag4]])/Tabelle1[[#This Row],[Einfache_Steuer_Einkommen]]</f>
        <v>1.5213697267937186E-3</v>
      </c>
      <c r="T202">
        <v>703</v>
      </c>
      <c r="U202" t="s">
        <v>153</v>
      </c>
      <c r="V202" t="b">
        <v>1</v>
      </c>
      <c r="W202" t="b">
        <v>0</v>
      </c>
      <c r="X202" t="s">
        <v>154</v>
      </c>
    </row>
    <row r="203" spans="1:24" x14ac:dyDescent="0.2">
      <c r="A203" s="2">
        <v>704</v>
      </c>
      <c r="B203" s="2" t="s">
        <v>152</v>
      </c>
      <c r="C203" s="3">
        <v>487000</v>
      </c>
      <c r="D203" s="3">
        <v>-748000</v>
      </c>
      <c r="E203" s="3">
        <v>-208000</v>
      </c>
      <c r="F203" s="3">
        <f t="shared" si="24"/>
        <v>-487000</v>
      </c>
      <c r="G203" s="4">
        <f t="shared" si="25"/>
        <v>523599.99999999994</v>
      </c>
      <c r="H203" s="4">
        <f t="shared" si="26"/>
        <v>145600</v>
      </c>
      <c r="I203" s="4">
        <f t="shared" si="27"/>
        <v>182199.99999999994</v>
      </c>
      <c r="J203" s="5">
        <f t="shared" si="28"/>
        <v>0.37412731006160155</v>
      </c>
      <c r="K203" s="4">
        <v>5554100</v>
      </c>
      <c r="L203" s="6">
        <f t="shared" si="29"/>
        <v>3.2804594803838592E-2</v>
      </c>
      <c r="M203" s="9">
        <v>225458.42907345001</v>
      </c>
      <c r="N203" s="7">
        <f>Tabelle1[[#This Row],[Einfache_Steuer_Einkommen]]*Tabelle1[[#This Row],[Delta StEink]]*Tabelle1[[#This Row],[Gemeinde Anlage]]</f>
        <v>14348.380477077149</v>
      </c>
      <c r="O203" s="2">
        <v>3.1900179999999998</v>
      </c>
      <c r="P203" s="8">
        <f t="shared" si="30"/>
        <v>5812.212795999998</v>
      </c>
      <c r="Q203" s="32">
        <v>1.94</v>
      </c>
      <c r="R203" s="28">
        <f t="shared" si="31"/>
        <v>11275.692824239995</v>
      </c>
      <c r="S203" s="10">
        <f>(Tabelle1[[#This Row],[Auswirkungen auf den Steuerbetrag]]-Tabelle1[[#This Row],[Delta Steuerbetrag4]])/Tabelle1[[#This Row],[Einfache_Steuer_Einkommen]]</f>
        <v>-1.3628621761735649E-2</v>
      </c>
      <c r="T203">
        <v>704</v>
      </c>
      <c r="U203" t="s">
        <v>152</v>
      </c>
      <c r="V203" t="b">
        <v>1</v>
      </c>
      <c r="W203" t="b">
        <v>1</v>
      </c>
      <c r="X203" t="s">
        <v>385</v>
      </c>
    </row>
    <row r="204" spans="1:24" x14ac:dyDescent="0.2">
      <c r="A204" s="2">
        <v>706</v>
      </c>
      <c r="B204" s="2" t="s">
        <v>151</v>
      </c>
      <c r="C204" s="3">
        <v>1591000</v>
      </c>
      <c r="D204" s="3">
        <v>-1451000</v>
      </c>
      <c r="E204" s="3">
        <v>-714000</v>
      </c>
      <c r="F204" s="3">
        <f t="shared" si="24"/>
        <v>-1591000</v>
      </c>
      <c r="G204" s="4">
        <f t="shared" si="25"/>
        <v>1015699.9999999999</v>
      </c>
      <c r="H204" s="4">
        <f t="shared" si="26"/>
        <v>499799.99999999994</v>
      </c>
      <c r="I204" s="4">
        <f t="shared" si="27"/>
        <v>-75500.000000000175</v>
      </c>
      <c r="J204" s="5">
        <f t="shared" si="28"/>
        <v>-4.7454431175361515E-2</v>
      </c>
      <c r="K204" s="4">
        <v>13703800</v>
      </c>
      <c r="L204" s="6">
        <f t="shared" si="29"/>
        <v>-5.5094207446109962E-3</v>
      </c>
      <c r="M204" s="9">
        <v>501102.92643774999</v>
      </c>
      <c r="N204" s="7">
        <f>Tabelle1[[#This Row],[Einfache_Steuer_Einkommen]]*Tabelle1[[#This Row],[Delta StEink]]*Tabelle1[[#This Row],[Gemeinde Anlage]]</f>
        <v>-5383.5343732977644</v>
      </c>
      <c r="O204" s="2">
        <v>3.3250760000000001</v>
      </c>
      <c r="P204" s="8">
        <f t="shared" si="30"/>
        <v>-2510.4323800000061</v>
      </c>
      <c r="Q204" s="32">
        <v>1.95</v>
      </c>
      <c r="R204" s="28">
        <f t="shared" si="31"/>
        <v>-4895.3431410000121</v>
      </c>
      <c r="S204" s="10">
        <f>(Tabelle1[[#This Row],[Auswirkungen auf den Steuerbetrag]]-Tabelle1[[#This Row],[Delta Steuerbetrag4]])/Tabelle1[[#This Row],[Einfache_Steuer_Einkommen]]</f>
        <v>9.7423344894075037E-4</v>
      </c>
      <c r="T204">
        <v>706</v>
      </c>
      <c r="U204" t="s">
        <v>151</v>
      </c>
      <c r="V204" t="b">
        <v>1</v>
      </c>
      <c r="W204" t="b">
        <v>1</v>
      </c>
      <c r="X204" t="s">
        <v>385</v>
      </c>
    </row>
    <row r="205" spans="1:24" x14ac:dyDescent="0.2">
      <c r="A205" s="2">
        <v>707</v>
      </c>
      <c r="B205" s="2" t="s">
        <v>150</v>
      </c>
      <c r="C205" s="3">
        <v>432000</v>
      </c>
      <c r="D205" s="3">
        <v>-205000</v>
      </c>
      <c r="E205" s="3">
        <v>-184000</v>
      </c>
      <c r="F205" s="3">
        <f t="shared" si="24"/>
        <v>-432000</v>
      </c>
      <c r="G205" s="4">
        <f t="shared" si="25"/>
        <v>143500</v>
      </c>
      <c r="H205" s="4">
        <f t="shared" si="26"/>
        <v>128799.99999999999</v>
      </c>
      <c r="I205" s="4">
        <f t="shared" si="27"/>
        <v>-159700</v>
      </c>
      <c r="J205" s="5">
        <f t="shared" si="28"/>
        <v>-0.36967592592592591</v>
      </c>
      <c r="K205" s="4">
        <v>3497200</v>
      </c>
      <c r="L205" s="6">
        <f t="shared" si="29"/>
        <v>-4.5665103511380534E-2</v>
      </c>
      <c r="M205" s="9">
        <v>126966.71558705</v>
      </c>
      <c r="N205" s="7">
        <f>Tabelle1[[#This Row],[Einfache_Steuer_Einkommen]]*Tabelle1[[#This Row],[Delta StEink]]*Tabelle1[[#This Row],[Gemeinde Anlage]]</f>
        <v>-10668.224706000077</v>
      </c>
      <c r="O205" s="2">
        <v>3.1676820000000001</v>
      </c>
      <c r="P205" s="8">
        <f t="shared" si="30"/>
        <v>-5058.7881539999998</v>
      </c>
      <c r="Q205" s="32">
        <v>1.84</v>
      </c>
      <c r="R205" s="28">
        <f t="shared" si="31"/>
        <v>-9308.1702033599995</v>
      </c>
      <c r="S205" s="10">
        <f>(Tabelle1[[#This Row],[Auswirkungen auf den Steuerbetrag]]-Tabelle1[[#This Row],[Delta Steuerbetrag4]])/Tabelle1[[#This Row],[Einfache_Steuer_Einkommen]]</f>
        <v>1.0711897967523677E-2</v>
      </c>
      <c r="T205">
        <v>707</v>
      </c>
      <c r="U205" t="s">
        <v>150</v>
      </c>
      <c r="V205" t="b">
        <v>1</v>
      </c>
      <c r="W205" t="b">
        <v>1</v>
      </c>
      <c r="X205" t="s">
        <v>385</v>
      </c>
    </row>
    <row r="206" spans="1:24" x14ac:dyDescent="0.2">
      <c r="A206" s="2">
        <v>708</v>
      </c>
      <c r="B206" s="2" t="s">
        <v>149</v>
      </c>
      <c r="C206" s="3">
        <v>22000</v>
      </c>
      <c r="D206" s="3">
        <v>-4000</v>
      </c>
      <c r="E206" s="3">
        <v>-5000</v>
      </c>
      <c r="F206" s="3">
        <f t="shared" si="24"/>
        <v>-22000</v>
      </c>
      <c r="G206" s="4">
        <f t="shared" si="25"/>
        <v>2800</v>
      </c>
      <c r="H206" s="4">
        <f t="shared" si="26"/>
        <v>3500</v>
      </c>
      <c r="I206" s="4">
        <f t="shared" si="27"/>
        <v>-15700</v>
      </c>
      <c r="J206" s="5">
        <f t="shared" si="28"/>
        <v>-0.71363636363636362</v>
      </c>
      <c r="K206" s="4">
        <v>612900</v>
      </c>
      <c r="L206" s="6">
        <f t="shared" si="29"/>
        <v>-2.5615924294338392E-2</v>
      </c>
      <c r="M206" s="9">
        <v>23713.782749800001</v>
      </c>
      <c r="N206" s="7">
        <f>Tabelle1[[#This Row],[Einfache_Steuer_Einkommen]]*Tabelle1[[#This Row],[Delta StEink]]*Tabelle1[[#This Row],[Gemeinde Anlage]]</f>
        <v>-1336.3910200327821</v>
      </c>
      <c r="O206" s="2">
        <v>3.622026</v>
      </c>
      <c r="P206" s="8">
        <f t="shared" si="30"/>
        <v>-568.65808200000004</v>
      </c>
      <c r="Q206" s="32">
        <v>2.2000000000000002</v>
      </c>
      <c r="R206" s="28">
        <f t="shared" si="31"/>
        <v>-1251.0477804000002</v>
      </c>
      <c r="S206" s="10">
        <f>(Tabelle1[[#This Row],[Auswirkungen auf den Steuerbetrag]]-Tabelle1[[#This Row],[Delta Steuerbetrag4]])/Tabelle1[[#This Row],[Einfache_Steuer_Einkommen]]</f>
        <v>3.5988876398684922E-3</v>
      </c>
      <c r="T206">
        <v>708</v>
      </c>
      <c r="U206" t="s">
        <v>148</v>
      </c>
      <c r="V206" t="b">
        <v>1</v>
      </c>
      <c r="W206" t="b">
        <v>0</v>
      </c>
      <c r="X206" t="s">
        <v>149</v>
      </c>
    </row>
    <row r="207" spans="1:24" x14ac:dyDescent="0.2">
      <c r="A207" s="2">
        <v>709</v>
      </c>
      <c r="B207" s="2" t="s">
        <v>147</v>
      </c>
      <c r="C207" s="3">
        <v>26000</v>
      </c>
      <c r="D207" s="3">
        <v>-6000</v>
      </c>
      <c r="E207" s="3">
        <v>-13000</v>
      </c>
      <c r="F207" s="3">
        <f t="shared" si="24"/>
        <v>-26000</v>
      </c>
      <c r="G207" s="4">
        <f t="shared" si="25"/>
        <v>4200</v>
      </c>
      <c r="H207" s="4">
        <f t="shared" si="26"/>
        <v>9100</v>
      </c>
      <c r="I207" s="4">
        <f t="shared" si="27"/>
        <v>-12700</v>
      </c>
      <c r="J207" s="5">
        <f t="shared" si="28"/>
        <v>-0.48846153846153845</v>
      </c>
      <c r="K207" s="4">
        <v>1287400</v>
      </c>
      <c r="L207" s="6">
        <f t="shared" si="29"/>
        <v>-9.8648438713686507E-3</v>
      </c>
      <c r="M207" s="9">
        <v>44213.072754699999</v>
      </c>
      <c r="N207" s="7">
        <f>Tabelle1[[#This Row],[Einfache_Steuer_Einkommen]]*Tabelle1[[#This Row],[Delta StEink]]*Tabelle1[[#This Row],[Gemeinde Anlage]]</f>
        <v>-758.90980404952677</v>
      </c>
      <c r="O207" s="2">
        <v>3.3645809999999998</v>
      </c>
      <c r="P207" s="8">
        <f t="shared" si="30"/>
        <v>-427.30178699999999</v>
      </c>
      <c r="Q207" s="32">
        <v>1.74</v>
      </c>
      <c r="R207" s="28">
        <f t="shared" si="31"/>
        <v>-743.50510938000002</v>
      </c>
      <c r="S207" s="10">
        <f>(Tabelle1[[#This Row],[Auswirkungen auf den Steuerbetrag]]-Tabelle1[[#This Row],[Delta Steuerbetrag4]])/Tabelle1[[#This Row],[Einfache_Steuer_Einkommen]]</f>
        <v>3.4841945401519684E-4</v>
      </c>
      <c r="T207">
        <v>709</v>
      </c>
      <c r="U207" t="s">
        <v>146</v>
      </c>
      <c r="V207" t="b">
        <v>1</v>
      </c>
      <c r="W207" t="b">
        <v>0</v>
      </c>
      <c r="X207" t="s">
        <v>147</v>
      </c>
    </row>
    <row r="208" spans="1:24" x14ac:dyDescent="0.2">
      <c r="A208" s="2">
        <v>711</v>
      </c>
      <c r="B208" s="2" t="s">
        <v>145</v>
      </c>
      <c r="C208" s="3">
        <v>743000</v>
      </c>
      <c r="D208" s="3">
        <v>-622000</v>
      </c>
      <c r="E208" s="3">
        <v>-357000</v>
      </c>
      <c r="F208" s="3">
        <f t="shared" si="24"/>
        <v>-743000</v>
      </c>
      <c r="G208" s="4">
        <f t="shared" si="25"/>
        <v>435400</v>
      </c>
      <c r="H208" s="4">
        <f t="shared" si="26"/>
        <v>249899.99999999997</v>
      </c>
      <c r="I208" s="4">
        <f t="shared" si="27"/>
        <v>-57700.000000000029</v>
      </c>
      <c r="J208" s="5">
        <f t="shared" si="28"/>
        <v>-7.7658142664872185E-2</v>
      </c>
      <c r="K208" s="4">
        <v>7622200</v>
      </c>
      <c r="L208" s="6">
        <f t="shared" si="29"/>
        <v>-7.569992915431244E-3</v>
      </c>
      <c r="M208" s="9">
        <v>297299.74131800001</v>
      </c>
      <c r="N208" s="7">
        <f>Tabelle1[[#This Row],[Einfache_Steuer_Einkommen]]*Tabelle1[[#This Row],[Delta StEink]]*Tabelle1[[#This Row],[Gemeinde Anlage]]</f>
        <v>-4051.0024839662428</v>
      </c>
      <c r="O208" s="2">
        <v>3.373802</v>
      </c>
      <c r="P208" s="8">
        <f t="shared" si="30"/>
        <v>-1946.683754000001</v>
      </c>
      <c r="Q208" s="32">
        <v>1.8</v>
      </c>
      <c r="R208" s="28">
        <f t="shared" si="31"/>
        <v>-3504.030757200002</v>
      </c>
      <c r="S208" s="10">
        <f>(Tabelle1[[#This Row],[Auswirkungen auf den Steuerbetrag]]-Tabelle1[[#This Row],[Delta Steuerbetrag4]])/Tabelle1[[#This Row],[Einfache_Steuer_Einkommen]]</f>
        <v>1.8397988654190749E-3</v>
      </c>
      <c r="T208">
        <v>711</v>
      </c>
      <c r="U208" t="s">
        <v>145</v>
      </c>
      <c r="V208" t="b">
        <v>1</v>
      </c>
      <c r="W208" t="b">
        <v>1</v>
      </c>
      <c r="X208" t="s">
        <v>385</v>
      </c>
    </row>
    <row r="209" spans="1:24" x14ac:dyDescent="0.2">
      <c r="A209" s="2">
        <v>713</v>
      </c>
      <c r="B209" s="2" t="s">
        <v>144</v>
      </c>
      <c r="C209" s="3">
        <v>6978000</v>
      </c>
      <c r="D209" s="3">
        <v>-6060000</v>
      </c>
      <c r="E209" s="3">
        <v>-3740000</v>
      </c>
      <c r="F209" s="3">
        <f t="shared" si="24"/>
        <v>-6978000</v>
      </c>
      <c r="G209" s="4">
        <f t="shared" si="25"/>
        <v>4242000</v>
      </c>
      <c r="H209" s="4">
        <f t="shared" si="26"/>
        <v>2618000</v>
      </c>
      <c r="I209" s="4">
        <f t="shared" si="27"/>
        <v>-118000</v>
      </c>
      <c r="J209" s="5">
        <f t="shared" si="28"/>
        <v>-1.6910289481226713E-2</v>
      </c>
      <c r="K209" s="4">
        <v>80093200</v>
      </c>
      <c r="L209" s="6">
        <f t="shared" si="29"/>
        <v>-1.4732836245773674E-3</v>
      </c>
      <c r="M209" s="9">
        <v>3112475.3790644598</v>
      </c>
      <c r="N209" s="7">
        <f>Tabelle1[[#This Row],[Einfache_Steuer_Einkommen]]*Tabelle1[[#This Row],[Delta StEink]]*Tabelle1[[#This Row],[Gemeinde Anlage]]</f>
        <v>-8804.2732951217331</v>
      </c>
      <c r="O209" s="2">
        <v>3.5057580000000002</v>
      </c>
      <c r="P209" s="8">
        <f t="shared" si="30"/>
        <v>-4136.7944400000006</v>
      </c>
      <c r="Q209" s="32">
        <v>1.92</v>
      </c>
      <c r="R209" s="28">
        <f t="shared" si="31"/>
        <v>-7942.6453248000007</v>
      </c>
      <c r="S209" s="10">
        <f>(Tabelle1[[#This Row],[Auswirkungen auf den Steuerbetrag]]-Tabelle1[[#This Row],[Delta Steuerbetrag4]])/Tabelle1[[#This Row],[Einfache_Steuer_Einkommen]]</f>
        <v>2.7683045338039539E-4</v>
      </c>
      <c r="T209">
        <v>713</v>
      </c>
      <c r="U209" t="s">
        <v>144</v>
      </c>
      <c r="V209" t="b">
        <v>1</v>
      </c>
      <c r="W209" t="b">
        <v>1</v>
      </c>
      <c r="X209" t="s">
        <v>385</v>
      </c>
    </row>
    <row r="210" spans="1:24" x14ac:dyDescent="0.2">
      <c r="A210" s="2">
        <v>715</v>
      </c>
      <c r="B210" s="2" t="s">
        <v>143</v>
      </c>
      <c r="C210" s="3">
        <v>36000</v>
      </c>
      <c r="D210" s="3">
        <v>-20000</v>
      </c>
      <c r="E210" s="3">
        <v>-9000</v>
      </c>
      <c r="F210" s="3">
        <f t="shared" si="24"/>
        <v>-36000</v>
      </c>
      <c r="G210" s="4">
        <f t="shared" si="25"/>
        <v>14000</v>
      </c>
      <c r="H210" s="4">
        <f t="shared" si="26"/>
        <v>6300</v>
      </c>
      <c r="I210" s="4">
        <f t="shared" si="27"/>
        <v>-15700</v>
      </c>
      <c r="J210" s="5">
        <f t="shared" si="28"/>
        <v>-0.43611111111111112</v>
      </c>
      <c r="K210" s="4">
        <v>730900</v>
      </c>
      <c r="L210" s="6">
        <f t="shared" si="29"/>
        <v>-2.1480366671227255E-2</v>
      </c>
      <c r="M210" s="9">
        <v>26048.776483049998</v>
      </c>
      <c r="N210" s="7">
        <f>Tabelle1[[#This Row],[Einfache_Steuer_Einkommen]]*Tabelle1[[#This Row],[Delta StEink]]*Tabelle1[[#This Row],[Gemeinde Anlage]]</f>
        <v>-1119.074540385511</v>
      </c>
      <c r="O210" s="2">
        <v>3.2111339999999999</v>
      </c>
      <c r="P210" s="8">
        <f t="shared" si="30"/>
        <v>-504.14803800000004</v>
      </c>
      <c r="Q210" s="32">
        <v>2</v>
      </c>
      <c r="R210" s="28">
        <f t="shared" si="31"/>
        <v>-1008.2960760000001</v>
      </c>
      <c r="S210" s="10">
        <f>(Tabelle1[[#This Row],[Auswirkungen auf den Steuerbetrag]]-Tabelle1[[#This Row],[Delta Steuerbetrag4]])/Tabelle1[[#This Row],[Einfache_Steuer_Einkommen]]</f>
        <v>4.2527319644972469E-3</v>
      </c>
      <c r="T210">
        <v>715</v>
      </c>
      <c r="U210" t="s">
        <v>143</v>
      </c>
      <c r="V210" t="b">
        <v>1</v>
      </c>
      <c r="W210" t="b">
        <v>1</v>
      </c>
      <c r="X210" t="s">
        <v>385</v>
      </c>
    </row>
    <row r="211" spans="1:24" x14ac:dyDescent="0.2">
      <c r="A211" s="2">
        <v>716</v>
      </c>
      <c r="B211" s="2" t="s">
        <v>142</v>
      </c>
      <c r="C211" s="3">
        <v>808000</v>
      </c>
      <c r="D211" s="3">
        <v>-631000</v>
      </c>
      <c r="E211" s="3">
        <v>-362000</v>
      </c>
      <c r="F211" s="3">
        <f t="shared" si="24"/>
        <v>-808000</v>
      </c>
      <c r="G211" s="4">
        <f t="shared" si="25"/>
        <v>441700</v>
      </c>
      <c r="H211" s="4">
        <f t="shared" si="26"/>
        <v>253399.99999999997</v>
      </c>
      <c r="I211" s="4">
        <f t="shared" si="27"/>
        <v>-112900.00000000003</v>
      </c>
      <c r="J211" s="5">
        <f t="shared" si="28"/>
        <v>-0.13972772277227727</v>
      </c>
      <c r="K211" s="4">
        <v>8367000</v>
      </c>
      <c r="L211" s="6">
        <f t="shared" si="29"/>
        <v>-1.3493486315286247E-2</v>
      </c>
      <c r="M211" s="9">
        <v>294665.67642984999</v>
      </c>
      <c r="N211" s="7">
        <f>Tabelle1[[#This Row],[Einfache_Steuer_Einkommen]]*Tabelle1[[#This Row],[Delta StEink]]*Tabelle1[[#This Row],[Gemeinde Anlage]]</f>
        <v>-7315.9637813829731</v>
      </c>
      <c r="O211" s="2">
        <v>3.2953610000000002</v>
      </c>
      <c r="P211" s="8">
        <f t="shared" si="30"/>
        <v>-3720.4625690000012</v>
      </c>
      <c r="Q211" s="32">
        <v>1.84</v>
      </c>
      <c r="R211" s="28">
        <f t="shared" si="31"/>
        <v>-6845.6511269600023</v>
      </c>
      <c r="S211" s="10">
        <f>(Tabelle1[[#This Row],[Auswirkungen auf den Steuerbetrag]]-Tabelle1[[#This Row],[Delta Steuerbetrag4]])/Tabelle1[[#This Row],[Einfache_Steuer_Einkommen]]</f>
        <v>1.5960890325647972E-3</v>
      </c>
      <c r="T211">
        <v>716</v>
      </c>
      <c r="U211" t="s">
        <v>142</v>
      </c>
      <c r="V211" t="b">
        <v>1</v>
      </c>
      <c r="W211" t="b">
        <v>1</v>
      </c>
      <c r="X211" t="s">
        <v>385</v>
      </c>
    </row>
    <row r="212" spans="1:24" x14ac:dyDescent="0.2">
      <c r="A212" s="2">
        <v>717</v>
      </c>
      <c r="B212" s="2" t="s">
        <v>141</v>
      </c>
      <c r="C212" s="3">
        <v>9572000</v>
      </c>
      <c r="D212" s="3">
        <v>-8629000</v>
      </c>
      <c r="E212" s="3">
        <v>-4632000</v>
      </c>
      <c r="F212" s="3">
        <f t="shared" si="24"/>
        <v>-9572000</v>
      </c>
      <c r="G212" s="4">
        <f t="shared" si="25"/>
        <v>6040300</v>
      </c>
      <c r="H212" s="4">
        <f t="shared" si="26"/>
        <v>3242400</v>
      </c>
      <c r="I212" s="4">
        <f t="shared" si="27"/>
        <v>-289300</v>
      </c>
      <c r="J212" s="5">
        <f t="shared" si="28"/>
        <v>-3.0223568742164648E-2</v>
      </c>
      <c r="K212" s="4">
        <v>97785100</v>
      </c>
      <c r="L212" s="6">
        <f t="shared" si="29"/>
        <v>-2.9585284465629223E-3</v>
      </c>
      <c r="M212" s="9">
        <v>3689354.5841014502</v>
      </c>
      <c r="N212" s="7">
        <f>Tabelle1[[#This Row],[Einfache_Steuer_Einkommen]]*Tabelle1[[#This Row],[Delta StEink]]*Tabelle1[[#This Row],[Gemeinde Anlage]]</f>
        <v>-21830.120973042918</v>
      </c>
      <c r="O212" s="2">
        <v>3.4449700000000001</v>
      </c>
      <c r="P212" s="8">
        <f t="shared" si="30"/>
        <v>-9966.2982100000008</v>
      </c>
      <c r="Q212" s="32">
        <v>2</v>
      </c>
      <c r="R212" s="28">
        <f t="shared" si="31"/>
        <v>-19932.596420000002</v>
      </c>
      <c r="S212" s="10">
        <f>(Tabelle1[[#This Row],[Auswirkungen auf den Steuerbetrag]]-Tabelle1[[#This Row],[Delta Steuerbetrag4]])/Tabelle1[[#This Row],[Einfache_Steuer_Einkommen]]</f>
        <v>5.1432425639430979E-4</v>
      </c>
      <c r="T212">
        <v>717</v>
      </c>
      <c r="U212" t="s">
        <v>141</v>
      </c>
      <c r="V212" t="b">
        <v>1</v>
      </c>
      <c r="W212" t="b">
        <v>1</v>
      </c>
      <c r="X212" t="s">
        <v>385</v>
      </c>
    </row>
    <row r="213" spans="1:24" x14ac:dyDescent="0.2">
      <c r="A213" s="2">
        <v>723</v>
      </c>
      <c r="B213" s="2" t="s">
        <v>140</v>
      </c>
      <c r="C213" s="3">
        <v>13120000</v>
      </c>
      <c r="D213" s="3">
        <v>-10857000</v>
      </c>
      <c r="E213" s="3">
        <v>-6625000</v>
      </c>
      <c r="F213" s="3">
        <f t="shared" si="24"/>
        <v>-13120000</v>
      </c>
      <c r="G213" s="4">
        <f t="shared" si="25"/>
        <v>7599899.9999999991</v>
      </c>
      <c r="H213" s="4">
        <f t="shared" si="26"/>
        <v>4637500</v>
      </c>
      <c r="I213" s="4">
        <f t="shared" si="27"/>
        <v>-882600.00000000093</v>
      </c>
      <c r="J213" s="5">
        <f t="shared" si="28"/>
        <v>-6.7271341463414708E-2</v>
      </c>
      <c r="K213" s="4">
        <v>133090500</v>
      </c>
      <c r="L213" s="6">
        <f t="shared" si="29"/>
        <v>-6.6315777609972232E-3</v>
      </c>
      <c r="M213" s="9">
        <v>5470061.42499479</v>
      </c>
      <c r="N213" s="7">
        <f>Tabelle1[[#This Row],[Einfache_Steuer_Einkommen]]*Tabelle1[[#This Row],[Delta StEink]]*Tabelle1[[#This Row],[Gemeinde Anlage]]</f>
        <v>-59853.977200518973</v>
      </c>
      <c r="O213" s="2">
        <v>3.796357</v>
      </c>
      <c r="P213" s="8">
        <f t="shared" si="30"/>
        <v>-33506.646882000037</v>
      </c>
      <c r="Q213" s="32">
        <v>1.65</v>
      </c>
      <c r="R213" s="28">
        <f t="shared" si="31"/>
        <v>-55285.967355300061</v>
      </c>
      <c r="S213" s="10">
        <f>(Tabelle1[[#This Row],[Auswirkungen auf den Steuerbetrag]]-Tabelle1[[#This Row],[Delta Steuerbetrag4]])/Tabelle1[[#This Row],[Einfache_Steuer_Einkommen]]</f>
        <v>8.3509297068327948E-4</v>
      </c>
      <c r="T213">
        <v>723</v>
      </c>
      <c r="U213" t="s">
        <v>140</v>
      </c>
      <c r="V213" t="b">
        <v>1</v>
      </c>
      <c r="W213" t="b">
        <v>1</v>
      </c>
      <c r="X213" t="s">
        <v>385</v>
      </c>
    </row>
    <row r="214" spans="1:24" x14ac:dyDescent="0.2">
      <c r="A214" s="2">
        <v>724</v>
      </c>
      <c r="B214" s="2" t="s">
        <v>139</v>
      </c>
      <c r="C214" s="3">
        <v>2658000</v>
      </c>
      <c r="D214" s="3">
        <v>-2898000</v>
      </c>
      <c r="E214" s="3">
        <v>-1365000</v>
      </c>
      <c r="F214" s="3">
        <f t="shared" si="24"/>
        <v>-2658000</v>
      </c>
      <c r="G214" s="4">
        <f t="shared" si="25"/>
        <v>2028599.9999999998</v>
      </c>
      <c r="H214" s="4">
        <f t="shared" si="26"/>
        <v>955499.99999999988</v>
      </c>
      <c r="I214" s="4">
        <f t="shared" si="27"/>
        <v>326099.99999999965</v>
      </c>
      <c r="J214" s="5">
        <f t="shared" si="28"/>
        <v>0.12268623024830687</v>
      </c>
      <c r="K214" s="4">
        <v>21540900</v>
      </c>
      <c r="L214" s="6">
        <f t="shared" si="29"/>
        <v>1.5138643232176912E-2</v>
      </c>
      <c r="M214" s="9">
        <v>838036.79497309902</v>
      </c>
      <c r="N214" s="7">
        <f>Tabelle1[[#This Row],[Einfache_Steuer_Einkommen]]*Tabelle1[[#This Row],[Delta StEink]]*Tabelle1[[#This Row],[Gemeinde Anlage]]</f>
        <v>20806.253689436966</v>
      </c>
      <c r="O214" s="2">
        <v>3.1270310000000001</v>
      </c>
      <c r="P214" s="8">
        <f t="shared" si="30"/>
        <v>10197.248090999989</v>
      </c>
      <c r="Q214" s="32">
        <v>1.64</v>
      </c>
      <c r="R214" s="28">
        <f t="shared" si="31"/>
        <v>16723.48686923998</v>
      </c>
      <c r="S214" s="10">
        <f>(Tabelle1[[#This Row],[Auswirkungen auf den Steuerbetrag]]-Tabelle1[[#This Row],[Delta Steuerbetrag4]])/Tabelle1[[#This Row],[Einfache_Steuer_Einkommen]]</f>
        <v>-4.8718228658779159E-3</v>
      </c>
      <c r="T214">
        <v>724</v>
      </c>
      <c r="U214" t="s">
        <v>139</v>
      </c>
      <c r="V214" t="b">
        <v>1</v>
      </c>
      <c r="W214" t="b">
        <v>1</v>
      </c>
      <c r="X214" t="s">
        <v>385</v>
      </c>
    </row>
    <row r="215" spans="1:24" x14ac:dyDescent="0.2">
      <c r="A215" s="2">
        <v>726</v>
      </c>
      <c r="B215" s="2" t="s">
        <v>138</v>
      </c>
      <c r="C215" s="3">
        <v>7111000</v>
      </c>
      <c r="D215" s="3">
        <v>-7704000</v>
      </c>
      <c r="E215" s="3">
        <v>-3420000</v>
      </c>
      <c r="F215" s="3">
        <f t="shared" si="24"/>
        <v>-7111000</v>
      </c>
      <c r="G215" s="4">
        <f t="shared" si="25"/>
        <v>5392800</v>
      </c>
      <c r="H215" s="4">
        <f t="shared" si="26"/>
        <v>2394000</v>
      </c>
      <c r="I215" s="4">
        <f t="shared" si="27"/>
        <v>675800</v>
      </c>
      <c r="J215" s="5">
        <f t="shared" si="28"/>
        <v>9.5035859935311495E-2</v>
      </c>
      <c r="K215" s="4">
        <v>59031500</v>
      </c>
      <c r="L215" s="6">
        <f t="shared" si="29"/>
        <v>1.1448125153519732E-2</v>
      </c>
      <c r="M215" s="9">
        <v>2268157.5571953999</v>
      </c>
      <c r="N215" s="7">
        <f>Tabelle1[[#This Row],[Einfache_Steuer_Einkommen]]*Tabelle1[[#This Row],[Delta StEink]]*Tabelle1[[#This Row],[Gemeinde Anlage]]</f>
        <v>48037.380427947879</v>
      </c>
      <c r="O215" s="2">
        <v>3.4529719999999999</v>
      </c>
      <c r="P215" s="8">
        <f t="shared" si="30"/>
        <v>23335.184775999998</v>
      </c>
      <c r="Q215" s="32">
        <v>1.85</v>
      </c>
      <c r="R215" s="28">
        <f t="shared" si="31"/>
        <v>43170.091835599997</v>
      </c>
      <c r="S215" s="10">
        <f>(Tabelle1[[#This Row],[Auswirkungen auf den Steuerbetrag]]-Tabelle1[[#This Row],[Delta Steuerbetrag4]])/Tabelle1[[#This Row],[Einfache_Steuer_Einkommen]]</f>
        <v>-2.1459217314542889E-3</v>
      </c>
      <c r="T215">
        <v>726</v>
      </c>
      <c r="U215" t="s">
        <v>138</v>
      </c>
      <c r="V215" t="b">
        <v>1</v>
      </c>
      <c r="W215" t="b">
        <v>1</v>
      </c>
      <c r="X215" t="s">
        <v>385</v>
      </c>
    </row>
    <row r="216" spans="1:24" x14ac:dyDescent="0.2">
      <c r="A216" s="2">
        <v>731</v>
      </c>
      <c r="B216" s="2" t="s">
        <v>137</v>
      </c>
      <c r="C216" s="3">
        <v>7409000</v>
      </c>
      <c r="D216" s="3">
        <v>-5679000</v>
      </c>
      <c r="E216" s="3">
        <v>-2936000</v>
      </c>
      <c r="F216" s="3">
        <f t="shared" si="24"/>
        <v>-7409000</v>
      </c>
      <c r="G216" s="4">
        <f t="shared" si="25"/>
        <v>3975299.9999999995</v>
      </c>
      <c r="H216" s="4">
        <f t="shared" si="26"/>
        <v>2055199.9999999998</v>
      </c>
      <c r="I216" s="4">
        <f t="shared" si="27"/>
        <v>-1378500.0000000007</v>
      </c>
      <c r="J216" s="5">
        <f t="shared" si="28"/>
        <v>-0.18605749763800791</v>
      </c>
      <c r="K216" s="4">
        <v>63328800</v>
      </c>
      <c r="L216" s="6">
        <f t="shared" si="29"/>
        <v>-2.1767347557509392E-2</v>
      </c>
      <c r="M216" s="9">
        <v>2409694.95516705</v>
      </c>
      <c r="N216" s="7">
        <f>Tabelle1[[#This Row],[Einfache_Steuer_Einkommen]]*Tabelle1[[#This Row],[Delta StEink]]*Tabelle1[[#This Row],[Gemeinde Anlage]]</f>
        <v>-93890.274998089764</v>
      </c>
      <c r="O216" s="2">
        <v>3.510478</v>
      </c>
      <c r="P216" s="8">
        <f t="shared" si="30"/>
        <v>-48391.939230000025</v>
      </c>
      <c r="Q216" s="32">
        <v>1.79</v>
      </c>
      <c r="R216" s="28">
        <f t="shared" si="31"/>
        <v>-86621.57122170004</v>
      </c>
      <c r="S216" s="10">
        <f>(Tabelle1[[#This Row],[Auswirkungen auf den Steuerbetrag]]-Tabelle1[[#This Row],[Delta Steuerbetrag4]])/Tabelle1[[#This Row],[Einfache_Steuer_Einkommen]]</f>
        <v>3.0164414631833878E-3</v>
      </c>
      <c r="T216">
        <v>731</v>
      </c>
      <c r="U216" t="s">
        <v>137</v>
      </c>
      <c r="V216" t="b">
        <v>1</v>
      </c>
      <c r="W216" t="b">
        <v>1</v>
      </c>
      <c r="X216" t="s">
        <v>385</v>
      </c>
    </row>
    <row r="217" spans="1:24" x14ac:dyDescent="0.2">
      <c r="A217" s="2">
        <v>732</v>
      </c>
      <c r="B217" s="2" t="s">
        <v>136</v>
      </c>
      <c r="C217" s="3">
        <v>9527000</v>
      </c>
      <c r="D217" s="3">
        <v>-7182000</v>
      </c>
      <c r="E217" s="3">
        <v>-3433000</v>
      </c>
      <c r="F217" s="3">
        <f t="shared" si="24"/>
        <v>-9527000</v>
      </c>
      <c r="G217" s="4">
        <f t="shared" si="25"/>
        <v>5027400</v>
      </c>
      <c r="H217" s="4">
        <f t="shared" si="26"/>
        <v>2403100</v>
      </c>
      <c r="I217" s="4">
        <f t="shared" si="27"/>
        <v>-2096500</v>
      </c>
      <c r="J217" s="5">
        <f t="shared" si="28"/>
        <v>-0.22005878030859663</v>
      </c>
      <c r="K217" s="4">
        <v>71189400</v>
      </c>
      <c r="L217" s="6">
        <f t="shared" si="29"/>
        <v>-2.9449609071013381E-2</v>
      </c>
      <c r="M217" s="9">
        <v>2918245.8965572999</v>
      </c>
      <c r="N217" s="7">
        <f>Tabelle1[[#This Row],[Einfache_Steuer_Einkommen]]*Tabelle1[[#This Row],[Delta StEink]]*Tabelle1[[#This Row],[Gemeinde Anlage]]</f>
        <v>-119458.26914911497</v>
      </c>
      <c r="O217" s="2">
        <v>3.7903880000000001</v>
      </c>
      <c r="P217" s="8">
        <f t="shared" si="30"/>
        <v>-79465.484419999993</v>
      </c>
      <c r="Q217" s="32">
        <v>1.39</v>
      </c>
      <c r="R217" s="28">
        <f t="shared" si="31"/>
        <v>-110457.02334379999</v>
      </c>
      <c r="S217" s="10">
        <f>(Tabelle1[[#This Row],[Auswirkungen auf den Steuerbetrag]]-Tabelle1[[#This Row],[Delta Steuerbetrag4]])/Tabelle1[[#This Row],[Einfache_Steuer_Einkommen]]</f>
        <v>3.0844713311972438E-3</v>
      </c>
      <c r="T217">
        <v>732</v>
      </c>
      <c r="U217" t="s">
        <v>136</v>
      </c>
      <c r="V217" t="b">
        <v>1</v>
      </c>
      <c r="W217" t="b">
        <v>1</v>
      </c>
      <c r="X217" t="s">
        <v>385</v>
      </c>
    </row>
    <row r="218" spans="1:24" x14ac:dyDescent="0.2">
      <c r="A218" s="2">
        <v>733</v>
      </c>
      <c r="B218" s="2" t="s">
        <v>135</v>
      </c>
      <c r="C218" s="3">
        <v>10465000</v>
      </c>
      <c r="D218" s="3">
        <v>-7624000</v>
      </c>
      <c r="E218" s="3">
        <v>-4552000</v>
      </c>
      <c r="F218" s="3">
        <f t="shared" si="24"/>
        <v>-10465000</v>
      </c>
      <c r="G218" s="4">
        <f t="shared" si="25"/>
        <v>5336800</v>
      </c>
      <c r="H218" s="4">
        <f t="shared" si="26"/>
        <v>3186400</v>
      </c>
      <c r="I218" s="4">
        <f t="shared" si="27"/>
        <v>-1941800</v>
      </c>
      <c r="J218" s="5">
        <f t="shared" si="28"/>
        <v>-0.18555183946488293</v>
      </c>
      <c r="K218" s="4">
        <v>113671700</v>
      </c>
      <c r="L218" s="6">
        <f t="shared" si="29"/>
        <v>-1.7082528017087806E-2</v>
      </c>
      <c r="M218" s="9">
        <v>4437733.3607520498</v>
      </c>
      <c r="N218" s="7">
        <f>Tabelle1[[#This Row],[Einfache_Steuer_Einkommen]]*Tabelle1[[#This Row],[Delta StEink]]*Tabelle1[[#This Row],[Gemeinde Anlage]]</f>
        <v>-120534.25010318529</v>
      </c>
      <c r="O218" s="2">
        <v>3.6144340000000001</v>
      </c>
      <c r="P218" s="8">
        <f t="shared" si="30"/>
        <v>-70185.079412000006</v>
      </c>
      <c r="Q218" s="32">
        <v>1.59</v>
      </c>
      <c r="R218" s="28">
        <f t="shared" si="31"/>
        <v>-111594.27626508001</v>
      </c>
      <c r="S218" s="10">
        <f>(Tabelle1[[#This Row],[Auswirkungen auf den Steuerbetrag]]-Tabelle1[[#This Row],[Delta Steuerbetrag4]])/Tabelle1[[#This Row],[Einfache_Steuer_Einkommen]]</f>
        <v>2.0145360505819669E-3</v>
      </c>
      <c r="T218">
        <v>733</v>
      </c>
      <c r="U218" t="s">
        <v>135</v>
      </c>
      <c r="V218" t="b">
        <v>1</v>
      </c>
      <c r="W218" t="b">
        <v>1</v>
      </c>
      <c r="X218" t="s">
        <v>385</v>
      </c>
    </row>
    <row r="219" spans="1:24" x14ac:dyDescent="0.2">
      <c r="A219" s="2">
        <v>734</v>
      </c>
      <c r="B219" s="2" t="s">
        <v>134</v>
      </c>
      <c r="C219" s="3">
        <v>2148000</v>
      </c>
      <c r="D219" s="3">
        <v>-1477000</v>
      </c>
      <c r="E219" s="3">
        <v>-924000</v>
      </c>
      <c r="F219" s="3">
        <f t="shared" si="24"/>
        <v>-2148000</v>
      </c>
      <c r="G219" s="4">
        <f t="shared" si="25"/>
        <v>1033899.9999999999</v>
      </c>
      <c r="H219" s="4">
        <f t="shared" si="26"/>
        <v>646800</v>
      </c>
      <c r="I219" s="4">
        <f t="shared" si="27"/>
        <v>-467300</v>
      </c>
      <c r="J219" s="5">
        <f t="shared" si="28"/>
        <v>-0.21755121042830541</v>
      </c>
      <c r="K219" s="4">
        <v>18267500</v>
      </c>
      <c r="L219" s="6">
        <f t="shared" si="29"/>
        <v>-2.5580949774189135E-2</v>
      </c>
      <c r="M219" s="9">
        <v>711216.83004119899</v>
      </c>
      <c r="N219" s="7">
        <f>Tabelle1[[#This Row],[Einfache_Steuer_Einkommen]]*Tabelle1[[#This Row],[Delta StEink]]*Tabelle1[[#This Row],[Gemeinde Anlage]]</f>
        <v>-29109.763212547074</v>
      </c>
      <c r="O219" s="2">
        <v>3.7142740000000001</v>
      </c>
      <c r="P219" s="8">
        <f t="shared" si="30"/>
        <v>-17356.802402000001</v>
      </c>
      <c r="Q219" s="32">
        <v>1.6</v>
      </c>
      <c r="R219" s="28">
        <f t="shared" si="31"/>
        <v>-27770.883843200005</v>
      </c>
      <c r="S219" s="10">
        <f>(Tabelle1[[#This Row],[Auswirkungen auf den Steuerbetrag]]-Tabelle1[[#This Row],[Delta Steuerbetrag4]])/Tabelle1[[#This Row],[Einfache_Steuer_Einkommen]]</f>
        <v>1.8825192441938008E-3</v>
      </c>
      <c r="T219">
        <v>734</v>
      </c>
      <c r="U219" t="s">
        <v>134</v>
      </c>
      <c r="V219" t="b">
        <v>1</v>
      </c>
      <c r="W219" t="b">
        <v>1</v>
      </c>
      <c r="X219" t="s">
        <v>385</v>
      </c>
    </row>
    <row r="220" spans="1:24" x14ac:dyDescent="0.2">
      <c r="A220" s="2">
        <v>735</v>
      </c>
      <c r="B220" s="2" t="s">
        <v>133</v>
      </c>
      <c r="C220" s="3">
        <v>1226000</v>
      </c>
      <c r="D220" s="3">
        <v>-1049000</v>
      </c>
      <c r="E220" s="3">
        <v>-423000</v>
      </c>
      <c r="F220" s="3">
        <f t="shared" si="24"/>
        <v>-1226000</v>
      </c>
      <c r="G220" s="4">
        <f t="shared" si="25"/>
        <v>734300</v>
      </c>
      <c r="H220" s="4">
        <f t="shared" si="26"/>
        <v>296100</v>
      </c>
      <c r="I220" s="4">
        <f t="shared" si="27"/>
        <v>-195600</v>
      </c>
      <c r="J220" s="5">
        <f t="shared" si="28"/>
        <v>-0.15954323001631321</v>
      </c>
      <c r="K220" s="4">
        <v>9128300</v>
      </c>
      <c r="L220" s="6">
        <f t="shared" si="29"/>
        <v>-2.1427867182279285E-2</v>
      </c>
      <c r="M220" s="9">
        <v>328321.81388615002</v>
      </c>
      <c r="N220" s="7">
        <f>Tabelle1[[#This Row],[Einfache_Steuer_Einkommen]]*Tabelle1[[#This Row],[Delta StEink]]*Tabelle1[[#This Row],[Gemeinde Anlage]]</f>
        <v>-13366.948819895139</v>
      </c>
      <c r="O220" s="2">
        <v>3.3801350000000001</v>
      </c>
      <c r="P220" s="8">
        <f t="shared" si="30"/>
        <v>-6611.5440600000011</v>
      </c>
      <c r="Q220" s="32">
        <v>1.9</v>
      </c>
      <c r="R220" s="28">
        <f t="shared" si="31"/>
        <v>-12561.933714000001</v>
      </c>
      <c r="S220" s="10">
        <f>(Tabelle1[[#This Row],[Auswirkungen auf den Steuerbetrag]]-Tabelle1[[#This Row],[Delta Steuerbetrag4]])/Tabelle1[[#This Row],[Einfache_Steuer_Einkommen]]</f>
        <v>2.4519086818102424E-3</v>
      </c>
      <c r="T220">
        <v>735</v>
      </c>
      <c r="U220" t="s">
        <v>133</v>
      </c>
      <c r="V220" t="b">
        <v>1</v>
      </c>
      <c r="W220" t="b">
        <v>1</v>
      </c>
      <c r="X220" t="s">
        <v>385</v>
      </c>
    </row>
    <row r="221" spans="1:24" x14ac:dyDescent="0.2">
      <c r="A221" s="2">
        <v>736</v>
      </c>
      <c r="B221" s="2" t="s">
        <v>132</v>
      </c>
      <c r="C221" s="3">
        <v>1764000</v>
      </c>
      <c r="D221" s="3">
        <v>-1613000</v>
      </c>
      <c r="E221" s="3">
        <v>-704000</v>
      </c>
      <c r="F221" s="3">
        <f t="shared" si="24"/>
        <v>-1764000</v>
      </c>
      <c r="G221" s="4">
        <f t="shared" si="25"/>
        <v>1129100</v>
      </c>
      <c r="H221" s="4">
        <f t="shared" si="26"/>
        <v>492799.99999999994</v>
      </c>
      <c r="I221" s="4">
        <f t="shared" si="27"/>
        <v>-142100.00000000006</v>
      </c>
      <c r="J221" s="5">
        <f t="shared" si="28"/>
        <v>-8.0555555555555589E-2</v>
      </c>
      <c r="K221" s="4">
        <v>12696000</v>
      </c>
      <c r="L221" s="6">
        <f t="shared" si="29"/>
        <v>-1.1192501575299312E-2</v>
      </c>
      <c r="M221" s="9">
        <v>487340.68140035</v>
      </c>
      <c r="N221" s="7">
        <f>Tabelle1[[#This Row],[Einfache_Steuer_Einkommen]]*Tabelle1[[#This Row],[Delta StEink]]*Tabelle1[[#This Row],[Gemeinde Anlage]]</f>
        <v>-9000.0262180634145</v>
      </c>
      <c r="O221" s="2">
        <v>3.5036109999999998</v>
      </c>
      <c r="P221" s="8">
        <f t="shared" si="30"/>
        <v>-4978.6312310000021</v>
      </c>
      <c r="Q221" s="32">
        <v>1.65</v>
      </c>
      <c r="R221" s="28">
        <f t="shared" si="31"/>
        <v>-8214.7415311500026</v>
      </c>
      <c r="S221" s="10">
        <f>(Tabelle1[[#This Row],[Auswirkungen auf den Steuerbetrag]]-Tabelle1[[#This Row],[Delta Steuerbetrag4]])/Tabelle1[[#This Row],[Einfache_Steuer_Einkommen]]</f>
        <v>1.6113669900426413E-3</v>
      </c>
      <c r="T221">
        <v>736</v>
      </c>
      <c r="U221" t="s">
        <v>132</v>
      </c>
      <c r="V221" t="b">
        <v>1</v>
      </c>
      <c r="W221" t="b">
        <v>1</v>
      </c>
      <c r="X221" t="s">
        <v>385</v>
      </c>
    </row>
    <row r="222" spans="1:24" x14ac:dyDescent="0.2">
      <c r="A222" s="2">
        <v>737</v>
      </c>
      <c r="B222" s="2" t="s">
        <v>131</v>
      </c>
      <c r="C222" s="3">
        <v>1543000</v>
      </c>
      <c r="D222" s="3">
        <v>-1167000</v>
      </c>
      <c r="E222" s="3">
        <v>-611000</v>
      </c>
      <c r="F222" s="3">
        <f t="shared" si="24"/>
        <v>-1543000</v>
      </c>
      <c r="G222" s="4">
        <f t="shared" si="25"/>
        <v>816900</v>
      </c>
      <c r="H222" s="4">
        <f t="shared" si="26"/>
        <v>427700</v>
      </c>
      <c r="I222" s="4">
        <f t="shared" si="27"/>
        <v>-298400</v>
      </c>
      <c r="J222" s="5">
        <f t="shared" si="28"/>
        <v>-0.1933895009721322</v>
      </c>
      <c r="K222" s="4">
        <v>11770600</v>
      </c>
      <c r="L222" s="6">
        <f t="shared" si="29"/>
        <v>-2.53512989992014E-2</v>
      </c>
      <c r="M222" s="9">
        <v>505117.88807074999</v>
      </c>
      <c r="N222" s="7">
        <f>Tabelle1[[#This Row],[Einfache_Steuer_Einkommen]]*Tabelle1[[#This Row],[Delta StEink]]*Tabelle1[[#This Row],[Gemeinde Anlage]]</f>
        <v>-23689.980029104452</v>
      </c>
      <c r="O222" s="2">
        <v>3.4086310000000002</v>
      </c>
      <c r="P222" s="8">
        <f t="shared" si="30"/>
        <v>-10171.354904</v>
      </c>
      <c r="Q222" s="32">
        <v>1.85</v>
      </c>
      <c r="R222" s="28">
        <f t="shared" si="31"/>
        <v>-18817.006572400001</v>
      </c>
      <c r="S222" s="10">
        <f>(Tabelle1[[#This Row],[Auswirkungen auf den Steuerbetrag]]-Tabelle1[[#This Row],[Delta Steuerbetrag4]])/Tabelle1[[#This Row],[Einfache_Steuer_Einkommen]]</f>
        <v>9.6472003304343707E-3</v>
      </c>
      <c r="T222">
        <v>737</v>
      </c>
      <c r="U222" t="s">
        <v>131</v>
      </c>
      <c r="V222" t="b">
        <v>1</v>
      </c>
      <c r="W222" t="b">
        <v>1</v>
      </c>
      <c r="X222" t="s">
        <v>385</v>
      </c>
    </row>
    <row r="223" spans="1:24" x14ac:dyDescent="0.2">
      <c r="A223" s="2">
        <v>738</v>
      </c>
      <c r="B223" s="2" t="s">
        <v>130</v>
      </c>
      <c r="C223" s="3">
        <v>3227000</v>
      </c>
      <c r="D223" s="3">
        <v>-3600000</v>
      </c>
      <c r="E223" s="3">
        <v>-1148000</v>
      </c>
      <c r="F223" s="3">
        <f t="shared" si="24"/>
        <v>-3227000</v>
      </c>
      <c r="G223" s="4">
        <f t="shared" si="25"/>
        <v>2520000</v>
      </c>
      <c r="H223" s="4">
        <f t="shared" si="26"/>
        <v>803600</v>
      </c>
      <c r="I223" s="4">
        <f t="shared" si="27"/>
        <v>96600</v>
      </c>
      <c r="J223" s="5">
        <f t="shared" si="28"/>
        <v>2.9934924078091105E-2</v>
      </c>
      <c r="K223" s="4">
        <v>20600000</v>
      </c>
      <c r="L223" s="6">
        <f t="shared" si="29"/>
        <v>4.6893203883495143E-3</v>
      </c>
      <c r="M223" s="9">
        <v>797975.53611995</v>
      </c>
      <c r="N223" s="7">
        <f>Tabelle1[[#This Row],[Einfache_Steuer_Einkommen]]*Tabelle1[[#This Row],[Delta StEink]]*Tabelle1[[#This Row],[Gemeinde Anlage]]</f>
        <v>7109.7296067696898</v>
      </c>
      <c r="O223" s="2">
        <v>3.4681959999999998</v>
      </c>
      <c r="P223" s="8">
        <f t="shared" si="30"/>
        <v>3350.2773359999997</v>
      </c>
      <c r="Q223" s="32">
        <v>1.9</v>
      </c>
      <c r="R223" s="28">
        <f t="shared" si="31"/>
        <v>6365.5269383999994</v>
      </c>
      <c r="S223" s="10">
        <f>(Tabelle1[[#This Row],[Auswirkungen auf den Steuerbetrag]]-Tabelle1[[#This Row],[Delta Steuerbetrag4]])/Tabelle1[[#This Row],[Einfache_Steuer_Einkommen]]</f>
        <v>-9.3261338810996257E-4</v>
      </c>
      <c r="T223">
        <v>738</v>
      </c>
      <c r="U223" t="s">
        <v>130</v>
      </c>
      <c r="V223" t="b">
        <v>1</v>
      </c>
      <c r="W223" t="b">
        <v>1</v>
      </c>
      <c r="X223" t="s">
        <v>385</v>
      </c>
    </row>
    <row r="224" spans="1:24" x14ac:dyDescent="0.2">
      <c r="A224" s="2">
        <v>739</v>
      </c>
      <c r="B224" s="2" t="s">
        <v>129</v>
      </c>
      <c r="C224" s="3">
        <v>14828000</v>
      </c>
      <c r="D224" s="3">
        <v>-9735000</v>
      </c>
      <c r="E224" s="3">
        <v>-5347000</v>
      </c>
      <c r="F224" s="3">
        <f t="shared" si="24"/>
        <v>-14828000</v>
      </c>
      <c r="G224" s="4">
        <f t="shared" si="25"/>
        <v>6814500</v>
      </c>
      <c r="H224" s="4">
        <f t="shared" si="26"/>
        <v>3742899.9999999995</v>
      </c>
      <c r="I224" s="4">
        <f t="shared" si="27"/>
        <v>-4270600</v>
      </c>
      <c r="J224" s="5">
        <f t="shared" si="28"/>
        <v>-0.28800917183706504</v>
      </c>
      <c r="K224" s="4">
        <v>128063700</v>
      </c>
      <c r="L224" s="6">
        <f t="shared" si="29"/>
        <v>-3.3347466924663276E-2</v>
      </c>
      <c r="M224" s="9">
        <v>5031367.7866014903</v>
      </c>
      <c r="N224" s="7">
        <f>Tabelle1[[#This Row],[Einfache_Steuer_Einkommen]]*Tabelle1[[#This Row],[Delta StEink]]*Tabelle1[[#This Row],[Gemeinde Anlage]]</f>
        <v>-266775.55965072004</v>
      </c>
      <c r="O224" s="2">
        <v>3.699916</v>
      </c>
      <c r="P224" s="8">
        <f t="shared" si="30"/>
        <v>-158008.612696</v>
      </c>
      <c r="Q224" s="32">
        <v>1.59</v>
      </c>
      <c r="R224" s="28">
        <f t="shared" si="31"/>
        <v>-251233.69418664</v>
      </c>
      <c r="S224" s="10">
        <f>(Tabelle1[[#This Row],[Auswirkungen auf den Steuerbetrag]]-Tabelle1[[#This Row],[Delta Steuerbetrag4]])/Tabelle1[[#This Row],[Einfache_Steuer_Einkommen]]</f>
        <v>3.0889941111973476E-3</v>
      </c>
      <c r="T224">
        <v>739</v>
      </c>
      <c r="U224" t="s">
        <v>129</v>
      </c>
      <c r="V224" t="b">
        <v>1</v>
      </c>
      <c r="W224" t="b">
        <v>1</v>
      </c>
      <c r="X224" t="s">
        <v>385</v>
      </c>
    </row>
    <row r="225" spans="1:24" x14ac:dyDescent="0.2">
      <c r="A225" s="2">
        <v>740</v>
      </c>
      <c r="B225" s="2" t="s">
        <v>128</v>
      </c>
      <c r="C225" s="3">
        <v>2586000</v>
      </c>
      <c r="D225" s="3">
        <v>-2423000</v>
      </c>
      <c r="E225" s="3">
        <v>-980000</v>
      </c>
      <c r="F225" s="3">
        <f t="shared" si="24"/>
        <v>-2586000</v>
      </c>
      <c r="G225" s="4">
        <f t="shared" si="25"/>
        <v>1696100</v>
      </c>
      <c r="H225" s="4">
        <f t="shared" si="26"/>
        <v>686000</v>
      </c>
      <c r="I225" s="4">
        <f t="shared" si="27"/>
        <v>-203900</v>
      </c>
      <c r="J225" s="5">
        <f t="shared" si="28"/>
        <v>-7.8847641144624905E-2</v>
      </c>
      <c r="K225" s="4">
        <v>22174400</v>
      </c>
      <c r="L225" s="6">
        <f t="shared" si="29"/>
        <v>-9.1952882603362433E-3</v>
      </c>
      <c r="M225" s="9">
        <v>890468.04754555004</v>
      </c>
      <c r="N225" s="7">
        <f>Tabelle1[[#This Row],[Einfache_Steuer_Einkommen]]*Tabelle1[[#This Row],[Delta StEink]]*Tabelle1[[#This Row],[Gemeinde Anlage]]</f>
        <v>-13756.025444784222</v>
      </c>
      <c r="O225" s="2">
        <v>3.5865390000000001</v>
      </c>
      <c r="P225" s="8">
        <f t="shared" si="30"/>
        <v>-7312.9530209999994</v>
      </c>
      <c r="Q225" s="32">
        <v>1.68</v>
      </c>
      <c r="R225" s="28">
        <f t="shared" si="31"/>
        <v>-12285.761075279999</v>
      </c>
      <c r="S225" s="10">
        <f>(Tabelle1[[#This Row],[Auswirkungen auf den Steuerbetrag]]-Tabelle1[[#This Row],[Delta Steuerbetrag4]])/Tabelle1[[#This Row],[Einfache_Steuer_Einkommen]]</f>
        <v>1.651114123136478E-3</v>
      </c>
      <c r="T225">
        <v>740</v>
      </c>
      <c r="U225" t="s">
        <v>128</v>
      </c>
      <c r="V225" t="b">
        <v>1</v>
      </c>
      <c r="W225" t="b">
        <v>1</v>
      </c>
      <c r="X225" t="s">
        <v>385</v>
      </c>
    </row>
    <row r="226" spans="1:24" x14ac:dyDescent="0.2">
      <c r="A226" s="2">
        <v>741</v>
      </c>
      <c r="B226" s="2" t="s">
        <v>127</v>
      </c>
      <c r="C226" s="3">
        <v>2076000</v>
      </c>
      <c r="D226" s="3">
        <v>-1850000</v>
      </c>
      <c r="E226" s="3">
        <v>-626000</v>
      </c>
      <c r="F226" s="3">
        <f t="shared" si="24"/>
        <v>-2076000</v>
      </c>
      <c r="G226" s="4">
        <f t="shared" si="25"/>
        <v>1295000</v>
      </c>
      <c r="H226" s="4">
        <f t="shared" si="26"/>
        <v>438200</v>
      </c>
      <c r="I226" s="4">
        <f t="shared" si="27"/>
        <v>-342800</v>
      </c>
      <c r="J226" s="5">
        <f t="shared" si="28"/>
        <v>-0.16512524084778421</v>
      </c>
      <c r="K226" s="4">
        <v>14364000</v>
      </c>
      <c r="L226" s="6">
        <f t="shared" si="29"/>
        <v>-2.3865218602060707E-2</v>
      </c>
      <c r="M226" s="9">
        <v>559149.29008455004</v>
      </c>
      <c r="N226" s="7">
        <f>Tabelle1[[#This Row],[Einfache_Steuer_Einkommen]]*Tabelle1[[#This Row],[Delta StEink]]*Tabelle1[[#This Row],[Gemeinde Anlage]]</f>
        <v>-20683.541060535008</v>
      </c>
      <c r="O226" s="2">
        <v>3.565601</v>
      </c>
      <c r="P226" s="8">
        <f t="shared" si="30"/>
        <v>-12222.880228</v>
      </c>
      <c r="Q226" s="32">
        <v>1.55</v>
      </c>
      <c r="R226" s="28">
        <f t="shared" si="31"/>
        <v>-18945.464353399999</v>
      </c>
      <c r="S226" s="10">
        <f>(Tabelle1[[#This Row],[Auswirkungen auf den Steuerbetrag]]-Tabelle1[[#This Row],[Delta Steuerbetrag4]])/Tabelle1[[#This Row],[Einfache_Steuer_Einkommen]]</f>
        <v>3.1084304996116356E-3</v>
      </c>
      <c r="T226">
        <v>741</v>
      </c>
      <c r="U226" t="s">
        <v>127</v>
      </c>
      <c r="V226" t="b">
        <v>1</v>
      </c>
      <c r="W226" t="b">
        <v>1</v>
      </c>
      <c r="X226" t="s">
        <v>385</v>
      </c>
    </row>
    <row r="227" spans="1:24" x14ac:dyDescent="0.2">
      <c r="A227" s="2">
        <v>742</v>
      </c>
      <c r="B227" s="2" t="s">
        <v>126</v>
      </c>
      <c r="C227" s="3">
        <v>5953000</v>
      </c>
      <c r="D227" s="3">
        <v>-5591000</v>
      </c>
      <c r="E227" s="3">
        <v>-2138000</v>
      </c>
      <c r="F227" s="3">
        <f t="shared" si="24"/>
        <v>-5953000</v>
      </c>
      <c r="G227" s="4">
        <f t="shared" si="25"/>
        <v>3913699.9999999995</v>
      </c>
      <c r="H227" s="4">
        <f t="shared" si="26"/>
        <v>1496600</v>
      </c>
      <c r="I227" s="4">
        <f t="shared" si="27"/>
        <v>-542700.00000000047</v>
      </c>
      <c r="J227" s="5">
        <f t="shared" si="28"/>
        <v>-9.1164118931631191E-2</v>
      </c>
      <c r="K227" s="4">
        <v>41340000</v>
      </c>
      <c r="L227" s="6">
        <f t="shared" si="29"/>
        <v>-1.3127721335268516E-2</v>
      </c>
      <c r="M227" s="9">
        <v>1685090.6076178499</v>
      </c>
      <c r="N227" s="7">
        <f>Tabelle1[[#This Row],[Einfache_Steuer_Einkommen]]*Tabelle1[[#This Row],[Delta StEink]]*Tabelle1[[#This Row],[Gemeinde Anlage]]</f>
        <v>-30969.959890079612</v>
      </c>
      <c r="O227" s="2">
        <v>3.7255959999999999</v>
      </c>
      <c r="P227" s="8">
        <f t="shared" si="30"/>
        <v>-20218.809492000019</v>
      </c>
      <c r="Q227" s="32">
        <v>1.4</v>
      </c>
      <c r="R227" s="28">
        <f t="shared" si="31"/>
        <v>-28306.333288800026</v>
      </c>
      <c r="S227" s="10">
        <f>(Tabelle1[[#This Row],[Auswirkungen auf den Steuerbetrag]]-Tabelle1[[#This Row],[Delta Steuerbetrag4]])/Tabelle1[[#This Row],[Einfache_Steuer_Einkommen]]</f>
        <v>1.5807023012519522E-3</v>
      </c>
      <c r="T227">
        <v>742</v>
      </c>
      <c r="U227" t="s">
        <v>126</v>
      </c>
      <c r="V227" t="b">
        <v>1</v>
      </c>
      <c r="W227" t="b">
        <v>1</v>
      </c>
      <c r="X227" t="s">
        <v>385</v>
      </c>
    </row>
    <row r="228" spans="1:24" x14ac:dyDescent="0.2">
      <c r="A228" s="2">
        <v>743</v>
      </c>
      <c r="B228" s="2" t="s">
        <v>125</v>
      </c>
      <c r="C228" s="3">
        <v>10396000</v>
      </c>
      <c r="D228" s="3">
        <v>-8957000</v>
      </c>
      <c r="E228" s="3">
        <v>-4571000</v>
      </c>
      <c r="F228" s="3">
        <f t="shared" si="24"/>
        <v>-10396000</v>
      </c>
      <c r="G228" s="4">
        <f t="shared" si="25"/>
        <v>6269900</v>
      </c>
      <c r="H228" s="4">
        <f t="shared" si="26"/>
        <v>3199700</v>
      </c>
      <c r="I228" s="4">
        <f t="shared" si="27"/>
        <v>-926400</v>
      </c>
      <c r="J228" s="5">
        <f t="shared" si="28"/>
        <v>-8.9111196614082344E-2</v>
      </c>
      <c r="K228" s="4">
        <v>184441500</v>
      </c>
      <c r="L228" s="6">
        <f t="shared" si="29"/>
        <v>-5.0227307845577057E-3</v>
      </c>
      <c r="M228" s="9">
        <v>7387803.2630203497</v>
      </c>
      <c r="N228" s="7">
        <f>Tabelle1[[#This Row],[Einfache_Steuer_Einkommen]]*Tabelle1[[#This Row],[Delta StEink]]*Tabelle1[[#This Row],[Gemeinde Anlage]]</f>
        <v>-63081.8096950279</v>
      </c>
      <c r="O228" s="2">
        <v>3.6863030000000001</v>
      </c>
      <c r="P228" s="8">
        <f t="shared" si="30"/>
        <v>-34149.910991999997</v>
      </c>
      <c r="Q228" s="32">
        <v>1.7</v>
      </c>
      <c r="R228" s="28">
        <f t="shared" si="31"/>
        <v>-58054.848686399993</v>
      </c>
      <c r="S228" s="10">
        <f>(Tabelle1[[#This Row],[Auswirkungen auf den Steuerbetrag]]-Tabelle1[[#This Row],[Delta Steuerbetrag4]])/Tabelle1[[#This Row],[Einfache_Steuer_Einkommen]]</f>
        <v>6.8044056259461601E-4</v>
      </c>
      <c r="T228">
        <v>743</v>
      </c>
      <c r="U228" t="s">
        <v>125</v>
      </c>
      <c r="V228" t="b">
        <v>1</v>
      </c>
      <c r="W228" t="b">
        <v>1</v>
      </c>
      <c r="X228" t="s">
        <v>385</v>
      </c>
    </row>
    <row r="229" spans="1:24" x14ac:dyDescent="0.2">
      <c r="A229" s="2">
        <v>744</v>
      </c>
      <c r="B229" s="2" t="s">
        <v>124</v>
      </c>
      <c r="C229" s="3">
        <v>8756000</v>
      </c>
      <c r="D229" s="3">
        <v>-7164000</v>
      </c>
      <c r="E229" s="3">
        <v>-3509000</v>
      </c>
      <c r="F229" s="3">
        <f t="shared" si="24"/>
        <v>-8756000</v>
      </c>
      <c r="G229" s="4">
        <f t="shared" si="25"/>
        <v>5014800</v>
      </c>
      <c r="H229" s="4">
        <f t="shared" si="26"/>
        <v>2456300</v>
      </c>
      <c r="I229" s="4">
        <f t="shared" si="27"/>
        <v>-1284900</v>
      </c>
      <c r="J229" s="5">
        <f t="shared" si="28"/>
        <v>-0.1467450890817725</v>
      </c>
      <c r="K229" s="4">
        <v>84212500</v>
      </c>
      <c r="L229" s="6">
        <f t="shared" si="29"/>
        <v>-1.5257829894611845E-2</v>
      </c>
      <c r="M229" s="9">
        <v>3211781.8969387002</v>
      </c>
      <c r="N229" s="7">
        <f>Tabelle1[[#This Row],[Einfache_Steuer_Einkommen]]*Tabelle1[[#This Row],[Delta StEink]]*Tabelle1[[#This Row],[Gemeinde Anlage]]</f>
        <v>-95559.402592064667</v>
      </c>
      <c r="O229" s="2">
        <v>3.4955630000000002</v>
      </c>
      <c r="P229" s="8">
        <f t="shared" si="30"/>
        <v>-44914.488987000004</v>
      </c>
      <c r="Q229" s="32">
        <v>1.95</v>
      </c>
      <c r="R229" s="28">
        <f t="shared" si="31"/>
        <v>-87583.253524650005</v>
      </c>
      <c r="S229" s="10">
        <f>(Tabelle1[[#This Row],[Auswirkungen auf den Steuerbetrag]]-Tabelle1[[#This Row],[Delta Steuerbetrag4]])/Tabelle1[[#This Row],[Einfache_Steuer_Einkommen]]</f>
        <v>2.4834030838199518E-3</v>
      </c>
      <c r="T229">
        <v>744</v>
      </c>
      <c r="U229" t="s">
        <v>124</v>
      </c>
      <c r="V229" t="b">
        <v>1</v>
      </c>
      <c r="W229" t="b">
        <v>1</v>
      </c>
      <c r="X229" t="s">
        <v>385</v>
      </c>
    </row>
    <row r="230" spans="1:24" x14ac:dyDescent="0.2">
      <c r="A230" s="2">
        <v>745</v>
      </c>
      <c r="B230" s="2" t="s">
        <v>123</v>
      </c>
      <c r="C230" s="3">
        <v>16302000</v>
      </c>
      <c r="D230" s="3">
        <v>-10047000</v>
      </c>
      <c r="E230" s="3">
        <v>-5566000</v>
      </c>
      <c r="F230" s="3">
        <f t="shared" si="24"/>
        <v>-16302000</v>
      </c>
      <c r="G230" s="4">
        <f t="shared" si="25"/>
        <v>7032900</v>
      </c>
      <c r="H230" s="4">
        <f t="shared" si="26"/>
        <v>3896199.9999999995</v>
      </c>
      <c r="I230" s="4">
        <f t="shared" si="27"/>
        <v>-5372900</v>
      </c>
      <c r="J230" s="5">
        <f t="shared" si="28"/>
        <v>-0.32958532695374798</v>
      </c>
      <c r="K230" s="4">
        <v>134355700</v>
      </c>
      <c r="L230" s="6">
        <f t="shared" si="29"/>
        <v>-3.9990115789653884E-2</v>
      </c>
      <c r="M230" s="9">
        <v>5362162.1653482001</v>
      </c>
      <c r="N230" s="7">
        <f>Tabelle1[[#This Row],[Einfache_Steuer_Einkommen]]*Tabelle1[[#This Row],[Delta StEink]]*Tabelle1[[#This Row],[Gemeinde Anlage]]</f>
        <v>-362392.59112904692</v>
      </c>
      <c r="O230" s="2">
        <v>3.697651</v>
      </c>
      <c r="P230" s="8">
        <f t="shared" si="30"/>
        <v>-198671.09057900001</v>
      </c>
      <c r="Q230" s="32">
        <v>1.69</v>
      </c>
      <c r="R230" s="28">
        <f t="shared" si="31"/>
        <v>-335754.14307851001</v>
      </c>
      <c r="S230" s="10">
        <f>(Tabelle1[[#This Row],[Auswirkungen auf den Steuerbetrag]]-Tabelle1[[#This Row],[Delta Steuerbetrag4]])/Tabelle1[[#This Row],[Einfache_Steuer_Einkommen]]</f>
        <v>4.9678557322794257E-3</v>
      </c>
      <c r="T230">
        <v>745</v>
      </c>
      <c r="U230" t="s">
        <v>123</v>
      </c>
      <c r="V230" t="b">
        <v>1</v>
      </c>
      <c r="W230" t="b">
        <v>1</v>
      </c>
      <c r="X230" t="s">
        <v>385</v>
      </c>
    </row>
    <row r="231" spans="1:24" x14ac:dyDescent="0.2">
      <c r="A231" s="2">
        <v>746</v>
      </c>
      <c r="B231" s="2" t="s">
        <v>122</v>
      </c>
      <c r="C231" s="3">
        <v>8500000</v>
      </c>
      <c r="D231" s="3">
        <v>-6460000</v>
      </c>
      <c r="E231" s="3">
        <v>-3031000</v>
      </c>
      <c r="F231" s="3">
        <f t="shared" si="24"/>
        <v>-8500000</v>
      </c>
      <c r="G231" s="4">
        <f t="shared" si="25"/>
        <v>4522000</v>
      </c>
      <c r="H231" s="4">
        <f t="shared" si="26"/>
        <v>2121700</v>
      </c>
      <c r="I231" s="4">
        <f t="shared" si="27"/>
        <v>-1856300</v>
      </c>
      <c r="J231" s="5">
        <f t="shared" si="28"/>
        <v>-0.21838823529411766</v>
      </c>
      <c r="K231" s="4">
        <v>59601600</v>
      </c>
      <c r="L231" s="6">
        <f t="shared" si="29"/>
        <v>-3.1145137043300852E-2</v>
      </c>
      <c r="M231" s="9">
        <v>2294107.61287825</v>
      </c>
      <c r="N231" s="7">
        <f>Tabelle1[[#This Row],[Einfache_Steuer_Einkommen]]*Tabelle1[[#This Row],[Delta StEink]]*Tabelle1[[#This Row],[Gemeinde Anlage]]</f>
        <v>-100030.41439324201</v>
      </c>
      <c r="O231" s="2">
        <v>3.5774849999999998</v>
      </c>
      <c r="P231" s="8">
        <f t="shared" si="30"/>
        <v>-66408.854054999989</v>
      </c>
      <c r="Q231" s="32">
        <v>1.4</v>
      </c>
      <c r="R231" s="28">
        <f t="shared" si="31"/>
        <v>-92972.395676999979</v>
      </c>
      <c r="S231" s="10">
        <f>(Tabelle1[[#This Row],[Auswirkungen auf den Steuerbetrag]]-Tabelle1[[#This Row],[Delta Steuerbetrag4]])/Tabelle1[[#This Row],[Einfache_Steuer_Einkommen]]</f>
        <v>3.0765857175230112E-3</v>
      </c>
      <c r="T231">
        <v>746</v>
      </c>
      <c r="U231" t="s">
        <v>122</v>
      </c>
      <c r="V231" t="b">
        <v>1</v>
      </c>
      <c r="W231" t="b">
        <v>1</v>
      </c>
      <c r="X231" t="s">
        <v>385</v>
      </c>
    </row>
    <row r="232" spans="1:24" x14ac:dyDescent="0.2">
      <c r="A232" s="2">
        <v>747</v>
      </c>
      <c r="B232" s="2" t="s">
        <v>121</v>
      </c>
      <c r="C232" s="3">
        <v>2445000</v>
      </c>
      <c r="D232" s="3">
        <v>-1221000</v>
      </c>
      <c r="E232" s="3">
        <v>-940000</v>
      </c>
      <c r="F232" s="3">
        <f t="shared" si="24"/>
        <v>-2445000</v>
      </c>
      <c r="G232" s="4">
        <f t="shared" si="25"/>
        <v>854700</v>
      </c>
      <c r="H232" s="4">
        <f t="shared" si="26"/>
        <v>658000</v>
      </c>
      <c r="I232" s="4">
        <f t="shared" si="27"/>
        <v>-932300</v>
      </c>
      <c r="J232" s="5">
        <f t="shared" si="28"/>
        <v>-0.38130879345603275</v>
      </c>
      <c r="K232" s="4">
        <v>17361300</v>
      </c>
      <c r="L232" s="6">
        <f t="shared" si="29"/>
        <v>-5.3699895745134292E-2</v>
      </c>
      <c r="M232" s="9">
        <v>675082.55442579999</v>
      </c>
      <c r="N232" s="7">
        <f>Tabelle1[[#This Row],[Einfache_Steuer_Einkommen]]*Tabelle1[[#This Row],[Delta StEink]]*Tabelle1[[#This Row],[Gemeinde Anlage]]</f>
        <v>-64528.315769803441</v>
      </c>
      <c r="O232" s="2">
        <v>3.6268539999999998</v>
      </c>
      <c r="P232" s="8">
        <f t="shared" si="30"/>
        <v>-33813.159842000001</v>
      </c>
      <c r="Q232" s="32">
        <v>1.78</v>
      </c>
      <c r="R232" s="28">
        <f t="shared" si="31"/>
        <v>-60187.424518760003</v>
      </c>
      <c r="S232" s="10">
        <f>(Tabelle1[[#This Row],[Auswirkungen auf den Steuerbetrag]]-Tabelle1[[#This Row],[Delta Steuerbetrag4]])/Tabelle1[[#This Row],[Einfache_Steuer_Einkommen]]</f>
        <v>6.4301635741952157E-3</v>
      </c>
      <c r="T232">
        <v>747</v>
      </c>
      <c r="U232" t="s">
        <v>121</v>
      </c>
      <c r="V232" t="b">
        <v>1</v>
      </c>
      <c r="W232" t="b">
        <v>1</v>
      </c>
      <c r="X232" t="s">
        <v>385</v>
      </c>
    </row>
    <row r="233" spans="1:24" x14ac:dyDescent="0.2">
      <c r="A233" s="2">
        <v>748</v>
      </c>
      <c r="B233" s="2" t="s">
        <v>120</v>
      </c>
      <c r="C233" s="3">
        <v>2853000</v>
      </c>
      <c r="D233" s="3">
        <v>-1871000</v>
      </c>
      <c r="E233" s="3">
        <v>-998000</v>
      </c>
      <c r="F233" s="3">
        <f t="shared" si="24"/>
        <v>-2853000</v>
      </c>
      <c r="G233" s="4">
        <f t="shared" si="25"/>
        <v>1309700</v>
      </c>
      <c r="H233" s="4">
        <f t="shared" si="26"/>
        <v>698600</v>
      </c>
      <c r="I233" s="4">
        <f t="shared" si="27"/>
        <v>-844700</v>
      </c>
      <c r="J233" s="5">
        <f t="shared" si="28"/>
        <v>-0.29607430774623206</v>
      </c>
      <c r="K233" s="4">
        <v>21120400</v>
      </c>
      <c r="L233" s="6">
        <f t="shared" si="29"/>
        <v>-3.9994507679778794E-2</v>
      </c>
      <c r="M233" s="9">
        <v>796315.46270330006</v>
      </c>
      <c r="N233" s="7">
        <f>Tabelle1[[#This Row],[Einfache_Steuer_Einkommen]]*Tabelle1[[#This Row],[Delta StEink]]*Tabelle1[[#This Row],[Gemeinde Anlage]]</f>
        <v>-60511.665288366101</v>
      </c>
      <c r="O233" s="2">
        <v>3.544743</v>
      </c>
      <c r="P233" s="8">
        <f t="shared" si="30"/>
        <v>-29942.444120999997</v>
      </c>
      <c r="Q233" s="32">
        <v>1.9</v>
      </c>
      <c r="R233" s="28">
        <f t="shared" si="31"/>
        <v>-56890.643829899993</v>
      </c>
      <c r="S233" s="10">
        <f>(Tabelle1[[#This Row],[Auswirkungen auf den Steuerbetrag]]-Tabelle1[[#This Row],[Delta Steuerbetrag4]])/Tabelle1[[#This Row],[Einfache_Steuer_Einkommen]]</f>
        <v>4.5472198243816696E-3</v>
      </c>
      <c r="T233">
        <v>748</v>
      </c>
      <c r="U233" t="s">
        <v>120</v>
      </c>
      <c r="V233" t="b">
        <v>1</v>
      </c>
      <c r="W233" t="b">
        <v>1</v>
      </c>
      <c r="X233" t="s">
        <v>385</v>
      </c>
    </row>
    <row r="234" spans="1:24" x14ac:dyDescent="0.2">
      <c r="A234" s="2">
        <v>749</v>
      </c>
      <c r="B234" s="2" t="s">
        <v>119</v>
      </c>
      <c r="C234" s="3">
        <v>8865000</v>
      </c>
      <c r="D234" s="3">
        <v>-6470000</v>
      </c>
      <c r="E234" s="3">
        <v>-3590000</v>
      </c>
      <c r="F234" s="3">
        <f t="shared" si="24"/>
        <v>-8865000</v>
      </c>
      <c r="G234" s="4">
        <f t="shared" si="25"/>
        <v>4529000</v>
      </c>
      <c r="H234" s="4">
        <f t="shared" si="26"/>
        <v>2513000</v>
      </c>
      <c r="I234" s="4">
        <f t="shared" si="27"/>
        <v>-1823000</v>
      </c>
      <c r="J234" s="5">
        <f t="shared" si="28"/>
        <v>-0.20564015792442189</v>
      </c>
      <c r="K234" s="4">
        <v>88748200</v>
      </c>
      <c r="L234" s="6">
        <f t="shared" si="29"/>
        <v>-2.0541261681927069E-2</v>
      </c>
      <c r="M234" s="9">
        <v>3383618.4991889601</v>
      </c>
      <c r="N234" s="7">
        <f>Tabelle1[[#This Row],[Einfache_Steuer_Einkommen]]*Tabelle1[[#This Row],[Delta StEink]]*Tabelle1[[#This Row],[Gemeinde Anlage]]</f>
        <v>-119546.52400067759</v>
      </c>
      <c r="O234" s="2">
        <v>3.5790150000000001</v>
      </c>
      <c r="P234" s="8">
        <f t="shared" si="30"/>
        <v>-65245.443449999999</v>
      </c>
      <c r="Q234" s="32">
        <v>1.72</v>
      </c>
      <c r="R234" s="28">
        <f t="shared" si="31"/>
        <v>-112222.162734</v>
      </c>
      <c r="S234" s="10">
        <f>(Tabelle1[[#This Row],[Auswirkungen auf den Steuerbetrag]]-Tabelle1[[#This Row],[Delta Steuerbetrag4]])/Tabelle1[[#This Row],[Einfache_Steuer_Einkommen]]</f>
        <v>2.1646533935292078E-3</v>
      </c>
      <c r="T234">
        <v>749</v>
      </c>
      <c r="U234" t="s">
        <v>119</v>
      </c>
      <c r="V234" t="b">
        <v>1</v>
      </c>
      <c r="W234" t="b">
        <v>1</v>
      </c>
      <c r="X234" t="s">
        <v>385</v>
      </c>
    </row>
    <row r="235" spans="1:24" x14ac:dyDescent="0.2">
      <c r="A235" s="2">
        <v>750</v>
      </c>
      <c r="B235" s="2" t="s">
        <v>118</v>
      </c>
      <c r="C235" s="3">
        <v>6542000</v>
      </c>
      <c r="D235" s="3">
        <v>-5817000</v>
      </c>
      <c r="E235" s="3">
        <v>-2173000</v>
      </c>
      <c r="F235" s="3">
        <f t="shared" si="24"/>
        <v>-6542000</v>
      </c>
      <c r="G235" s="4">
        <f t="shared" si="25"/>
        <v>4071899.9999999995</v>
      </c>
      <c r="H235" s="4">
        <f t="shared" si="26"/>
        <v>1521100</v>
      </c>
      <c r="I235" s="4">
        <f t="shared" si="27"/>
        <v>-949000.00000000047</v>
      </c>
      <c r="J235" s="5">
        <f t="shared" si="28"/>
        <v>-0.14506267196575978</v>
      </c>
      <c r="K235" s="4">
        <v>47217400</v>
      </c>
      <c r="L235" s="6">
        <f t="shared" si="29"/>
        <v>-2.0098523002113636E-2</v>
      </c>
      <c r="M235" s="9">
        <v>1862156.85759425</v>
      </c>
      <c r="N235" s="7">
        <f>Tabelle1[[#This Row],[Einfache_Steuer_Einkommen]]*Tabelle1[[#This Row],[Delta StEink]]*Tabelle1[[#This Row],[Gemeinde Anlage]]</f>
        <v>-67367.88438462303</v>
      </c>
      <c r="O235" s="2">
        <v>3.6368710000000002</v>
      </c>
      <c r="P235" s="8">
        <f t="shared" si="30"/>
        <v>-34513.905790000019</v>
      </c>
      <c r="Q235" s="32">
        <v>1.8</v>
      </c>
      <c r="R235" s="28">
        <f t="shared" si="31"/>
        <v>-62125.030422000033</v>
      </c>
      <c r="S235" s="10">
        <f>(Tabelle1[[#This Row],[Auswirkungen auf den Steuerbetrag]]-Tabelle1[[#This Row],[Delta Steuerbetrag4]])/Tabelle1[[#This Row],[Einfache_Steuer_Einkommen]]</f>
        <v>2.815473863676728E-3</v>
      </c>
      <c r="T235">
        <v>750</v>
      </c>
      <c r="U235" t="s">
        <v>118</v>
      </c>
      <c r="V235" t="b">
        <v>1</v>
      </c>
      <c r="W235" t="b">
        <v>1</v>
      </c>
      <c r="X235" t="s">
        <v>385</v>
      </c>
    </row>
    <row r="236" spans="1:24" x14ac:dyDescent="0.2">
      <c r="A236" s="2">
        <v>751</v>
      </c>
      <c r="B236" s="2" t="s">
        <v>117</v>
      </c>
      <c r="C236" s="3">
        <v>11369000</v>
      </c>
      <c r="D236" s="3">
        <v>-9142000</v>
      </c>
      <c r="E236" s="3">
        <v>-4468000</v>
      </c>
      <c r="F236" s="3">
        <f t="shared" si="24"/>
        <v>-11369000</v>
      </c>
      <c r="G236" s="4">
        <f t="shared" si="25"/>
        <v>6399400</v>
      </c>
      <c r="H236" s="4">
        <f t="shared" si="26"/>
        <v>3127600</v>
      </c>
      <c r="I236" s="4">
        <f t="shared" si="27"/>
        <v>-1842000</v>
      </c>
      <c r="J236" s="5">
        <f t="shared" si="28"/>
        <v>-0.16201952678335826</v>
      </c>
      <c r="K236" s="4">
        <v>99121300</v>
      </c>
      <c r="L236" s="6">
        <f t="shared" si="29"/>
        <v>-1.8583291381368081E-2</v>
      </c>
      <c r="M236" s="9">
        <v>3855715.7270334498</v>
      </c>
      <c r="N236" s="7">
        <f>Tabelle1[[#This Row],[Einfache_Steuer_Einkommen]]*Tabelle1[[#This Row],[Delta StEink]]*Tabelle1[[#This Row],[Gemeinde Anlage]]</f>
        <v>-113926.50325430585</v>
      </c>
      <c r="O236" s="2">
        <v>3.6024120000000002</v>
      </c>
      <c r="P236" s="8">
        <f t="shared" si="30"/>
        <v>-66356.429040000003</v>
      </c>
      <c r="Q236" s="32">
        <v>1.59</v>
      </c>
      <c r="R236" s="28">
        <f t="shared" si="31"/>
        <v>-105506.72217360001</v>
      </c>
      <c r="S236" s="10">
        <f>(Tabelle1[[#This Row],[Auswirkungen auf den Steuerbetrag]]-Tabelle1[[#This Row],[Delta Steuerbetrag4]])/Tabelle1[[#This Row],[Einfache_Steuer_Einkommen]]</f>
        <v>2.1837141731358757E-3</v>
      </c>
      <c r="T236">
        <v>751</v>
      </c>
      <c r="U236" t="s">
        <v>117</v>
      </c>
      <c r="V236" t="b">
        <v>1</v>
      </c>
      <c r="W236" t="b">
        <v>1</v>
      </c>
      <c r="X236" t="s">
        <v>385</v>
      </c>
    </row>
    <row r="237" spans="1:24" x14ac:dyDescent="0.2">
      <c r="A237" s="2">
        <v>754</v>
      </c>
      <c r="B237" s="2" t="s">
        <v>116</v>
      </c>
      <c r="C237" s="3">
        <v>4174000</v>
      </c>
      <c r="D237" s="3">
        <v>-3188000</v>
      </c>
      <c r="E237" s="3">
        <v>-1628000</v>
      </c>
      <c r="F237" s="3">
        <f t="shared" si="24"/>
        <v>-4174000</v>
      </c>
      <c r="G237" s="4">
        <f t="shared" si="25"/>
        <v>2231600</v>
      </c>
      <c r="H237" s="4">
        <f t="shared" si="26"/>
        <v>1139600</v>
      </c>
      <c r="I237" s="4">
        <f t="shared" si="27"/>
        <v>-802800</v>
      </c>
      <c r="J237" s="5">
        <f t="shared" si="28"/>
        <v>-0.19233349305222808</v>
      </c>
      <c r="K237" s="4">
        <v>30607800</v>
      </c>
      <c r="L237" s="6">
        <f t="shared" si="29"/>
        <v>-2.6228608393938799E-2</v>
      </c>
      <c r="M237" s="9">
        <v>1182415.3635579001</v>
      </c>
      <c r="N237" s="7">
        <f>Tabelle1[[#This Row],[Einfache_Steuer_Einkommen]]*Tabelle1[[#This Row],[Delta StEink]]*Tabelle1[[#This Row],[Gemeinde Anlage]]</f>
        <v>-51171.630724065944</v>
      </c>
      <c r="O237" s="2">
        <v>3.4826069999999998</v>
      </c>
      <c r="P237" s="8">
        <f t="shared" si="30"/>
        <v>-27958.368995999997</v>
      </c>
      <c r="Q237" s="32">
        <v>1.65</v>
      </c>
      <c r="R237" s="28">
        <f t="shared" si="31"/>
        <v>-46131.308843399995</v>
      </c>
      <c r="S237" s="10">
        <f>(Tabelle1[[#This Row],[Auswirkungen auf den Steuerbetrag]]-Tabelle1[[#This Row],[Delta Steuerbetrag4]])/Tabelle1[[#This Row],[Einfache_Steuer_Einkommen]]</f>
        <v>4.262733753306088E-3</v>
      </c>
      <c r="T237">
        <v>754</v>
      </c>
      <c r="U237" t="s">
        <v>116</v>
      </c>
      <c r="V237" t="b">
        <v>1</v>
      </c>
      <c r="W237" t="b">
        <v>1</v>
      </c>
      <c r="X237" t="s">
        <v>385</v>
      </c>
    </row>
    <row r="238" spans="1:24" x14ac:dyDescent="0.2">
      <c r="A238" s="2">
        <v>755</v>
      </c>
      <c r="B238" s="2" t="s">
        <v>115</v>
      </c>
      <c r="C238" s="3">
        <v>8550000</v>
      </c>
      <c r="D238" s="3">
        <v>-5730000</v>
      </c>
      <c r="E238" s="3">
        <v>-3287000</v>
      </c>
      <c r="F238" s="3">
        <f t="shared" si="24"/>
        <v>-8550000</v>
      </c>
      <c r="G238" s="4">
        <f t="shared" si="25"/>
        <v>4010999.9999999995</v>
      </c>
      <c r="H238" s="4">
        <f t="shared" si="26"/>
        <v>2300900</v>
      </c>
      <c r="I238" s="4">
        <f t="shared" si="27"/>
        <v>-2238100</v>
      </c>
      <c r="J238" s="5">
        <f t="shared" si="28"/>
        <v>-0.26176608187134504</v>
      </c>
      <c r="K238" s="4">
        <v>74051100</v>
      </c>
      <c r="L238" s="6">
        <f t="shared" si="29"/>
        <v>-3.0223723887963853E-2</v>
      </c>
      <c r="M238" s="9">
        <v>2842949.7938183998</v>
      </c>
      <c r="N238" s="7">
        <f>Tabelle1[[#This Row],[Einfache_Steuer_Einkommen]]*Tabelle1[[#This Row],[Delta StEink]]*Tabelle1[[#This Row],[Gemeinde Anlage]]</f>
        <v>-137479.24735313773</v>
      </c>
      <c r="O238" s="2">
        <v>3.590427</v>
      </c>
      <c r="P238" s="8">
        <f t="shared" si="30"/>
        <v>-80357.346686999997</v>
      </c>
      <c r="Q238" s="32">
        <v>1.6</v>
      </c>
      <c r="R238" s="28">
        <f t="shared" si="31"/>
        <v>-128571.7546992</v>
      </c>
      <c r="S238" s="10">
        <f>(Tabelle1[[#This Row],[Auswirkungen auf den Steuerbetrag]]-Tabelle1[[#This Row],[Delta Steuerbetrag4]])/Tabelle1[[#This Row],[Einfache_Steuer_Einkommen]]</f>
        <v>3.1331867602114685E-3</v>
      </c>
      <c r="T238">
        <v>755</v>
      </c>
      <c r="U238" t="s">
        <v>115</v>
      </c>
      <c r="V238" t="b">
        <v>1</v>
      </c>
      <c r="W238" t="b">
        <v>1</v>
      </c>
      <c r="X238" t="s">
        <v>385</v>
      </c>
    </row>
    <row r="239" spans="1:24" x14ac:dyDescent="0.2">
      <c r="A239" s="2">
        <v>756</v>
      </c>
      <c r="B239" s="2" t="s">
        <v>114</v>
      </c>
      <c r="C239" s="3">
        <v>5446000</v>
      </c>
      <c r="D239" s="3">
        <v>-6215000</v>
      </c>
      <c r="E239" s="3">
        <v>-1946000</v>
      </c>
      <c r="F239" s="3">
        <f t="shared" si="24"/>
        <v>-5446000</v>
      </c>
      <c r="G239" s="4">
        <f t="shared" si="25"/>
        <v>4350500</v>
      </c>
      <c r="H239" s="4">
        <f t="shared" si="26"/>
        <v>1362200</v>
      </c>
      <c r="I239" s="4">
        <f t="shared" si="27"/>
        <v>266700</v>
      </c>
      <c r="J239" s="5">
        <f t="shared" si="28"/>
        <v>4.8971722365038557E-2</v>
      </c>
      <c r="K239" s="4">
        <v>44247600</v>
      </c>
      <c r="L239" s="6">
        <f t="shared" si="29"/>
        <v>6.0274455563691593E-3</v>
      </c>
      <c r="M239" s="9">
        <v>1694479.75104355</v>
      </c>
      <c r="N239" s="7">
        <f>Tabelle1[[#This Row],[Einfache_Steuer_Einkommen]]*Tabelle1[[#This Row],[Delta StEink]]*Tabelle1[[#This Row],[Gemeinde Anlage]]</f>
        <v>16852.084335545191</v>
      </c>
      <c r="O239" s="2">
        <v>3.4988419999999998</v>
      </c>
      <c r="P239" s="8">
        <f t="shared" si="30"/>
        <v>9331.4116140000006</v>
      </c>
      <c r="Q239" s="32">
        <v>1.65</v>
      </c>
      <c r="R239" s="28">
        <f t="shared" si="31"/>
        <v>15396.829163099999</v>
      </c>
      <c r="S239" s="10">
        <f>(Tabelle1[[#This Row],[Auswirkungen auf den Steuerbetrag]]-Tabelle1[[#This Row],[Delta Steuerbetrag4]])/Tabelle1[[#This Row],[Einfache_Steuer_Einkommen]]</f>
        <v>-8.5882122318013448E-4</v>
      </c>
      <c r="T239">
        <v>756</v>
      </c>
      <c r="U239" t="s">
        <v>114</v>
      </c>
      <c r="V239" t="b">
        <v>1</v>
      </c>
      <c r="W239" t="b">
        <v>1</v>
      </c>
      <c r="X239" t="s">
        <v>385</v>
      </c>
    </row>
    <row r="240" spans="1:24" x14ac:dyDescent="0.2">
      <c r="A240" s="2">
        <v>761</v>
      </c>
      <c r="B240" s="2" t="s">
        <v>113</v>
      </c>
      <c r="C240" s="3">
        <v>2442000</v>
      </c>
      <c r="D240" s="3">
        <v>-1554000</v>
      </c>
      <c r="E240" s="3">
        <v>-829000</v>
      </c>
      <c r="F240" s="3">
        <f t="shared" si="24"/>
        <v>-2442000</v>
      </c>
      <c r="G240" s="4">
        <f t="shared" si="25"/>
        <v>1087800</v>
      </c>
      <c r="H240" s="4">
        <f t="shared" si="26"/>
        <v>580300</v>
      </c>
      <c r="I240" s="4">
        <f t="shared" si="27"/>
        <v>-773900</v>
      </c>
      <c r="J240" s="5">
        <f t="shared" si="28"/>
        <v>-0.31691236691236691</v>
      </c>
      <c r="K240" s="4">
        <v>19775000</v>
      </c>
      <c r="L240" s="6">
        <f t="shared" si="29"/>
        <v>-3.9135271807838178E-2</v>
      </c>
      <c r="M240" s="9">
        <v>751186.04589249997</v>
      </c>
      <c r="N240" s="7">
        <f>Tabelle1[[#This Row],[Einfache_Steuer_Einkommen]]*Tabelle1[[#This Row],[Delta StEink]]*Tabelle1[[#This Row],[Gemeinde Anlage]]</f>
        <v>-49976.379143238919</v>
      </c>
      <c r="O240" s="2">
        <v>3.3160949999999998</v>
      </c>
      <c r="P240" s="8">
        <f t="shared" si="30"/>
        <v>-25663.259204999998</v>
      </c>
      <c r="Q240" s="32">
        <v>1.7</v>
      </c>
      <c r="R240" s="28">
        <f t="shared" si="31"/>
        <v>-43627.540648499998</v>
      </c>
      <c r="S240" s="10">
        <f>(Tabelle1[[#This Row],[Auswirkungen auf den Steuerbetrag]]-Tabelle1[[#This Row],[Delta Steuerbetrag4]])/Tabelle1[[#This Row],[Einfache_Steuer_Einkommen]]</f>
        <v>8.4517524379672578E-3</v>
      </c>
      <c r="T240">
        <v>761</v>
      </c>
      <c r="U240" t="s">
        <v>113</v>
      </c>
      <c r="V240" t="b">
        <v>1</v>
      </c>
      <c r="W240" t="b">
        <v>1</v>
      </c>
      <c r="X240" t="s">
        <v>385</v>
      </c>
    </row>
    <row r="241" spans="1:24" x14ac:dyDescent="0.2">
      <c r="A241" s="2">
        <v>762</v>
      </c>
      <c r="B241" s="2" t="s">
        <v>112</v>
      </c>
      <c r="C241" s="3">
        <v>7859000</v>
      </c>
      <c r="D241" s="3">
        <v>-5545000</v>
      </c>
      <c r="E241" s="3">
        <v>-2760000</v>
      </c>
      <c r="F241" s="3">
        <f t="shared" si="24"/>
        <v>-7859000</v>
      </c>
      <c r="G241" s="4">
        <f t="shared" si="25"/>
        <v>3881499.9999999995</v>
      </c>
      <c r="H241" s="4">
        <f t="shared" si="26"/>
        <v>1931999.9999999998</v>
      </c>
      <c r="I241" s="4">
        <f t="shared" si="27"/>
        <v>-2045500.0000000007</v>
      </c>
      <c r="J241" s="5">
        <f t="shared" si="28"/>
        <v>-0.2602748441277517</v>
      </c>
      <c r="K241" s="4">
        <v>55092700</v>
      </c>
      <c r="L241" s="6">
        <f t="shared" si="29"/>
        <v>-3.7128330976699285E-2</v>
      </c>
      <c r="M241" s="9">
        <v>2084480.6140695501</v>
      </c>
      <c r="N241" s="7">
        <f>Tabelle1[[#This Row],[Einfache_Steuer_Einkommen]]*Tabelle1[[#This Row],[Delta StEink]]*Tabelle1[[#This Row],[Gemeinde Anlage]]</f>
        <v>-147047.24369200648</v>
      </c>
      <c r="O241" s="2">
        <v>3.2734730000000001</v>
      </c>
      <c r="P241" s="8">
        <f t="shared" si="30"/>
        <v>-66958.890215000021</v>
      </c>
      <c r="Q241" s="32">
        <v>1.9</v>
      </c>
      <c r="R241" s="28">
        <f t="shared" si="31"/>
        <v>-127221.89140850003</v>
      </c>
      <c r="S241" s="10">
        <f>(Tabelle1[[#This Row],[Auswirkungen auf den Steuerbetrag]]-Tabelle1[[#This Row],[Delta Steuerbetrag4]])/Tabelle1[[#This Row],[Einfache_Steuer_Einkommen]]</f>
        <v>9.5109314760194567E-3</v>
      </c>
      <c r="T241">
        <v>762</v>
      </c>
      <c r="U241" t="s">
        <v>112</v>
      </c>
      <c r="V241" t="b">
        <v>1</v>
      </c>
      <c r="W241" t="b">
        <v>1</v>
      </c>
      <c r="X241" t="s">
        <v>385</v>
      </c>
    </row>
    <row r="242" spans="1:24" x14ac:dyDescent="0.2">
      <c r="A242" s="2">
        <v>763</v>
      </c>
      <c r="B242" s="2" t="s">
        <v>111</v>
      </c>
      <c r="C242" s="3">
        <v>5341000</v>
      </c>
      <c r="D242" s="3">
        <v>-4873000</v>
      </c>
      <c r="E242" s="3">
        <v>-1844000</v>
      </c>
      <c r="F242" s="3">
        <f t="shared" si="24"/>
        <v>-5341000</v>
      </c>
      <c r="G242" s="4">
        <f t="shared" si="25"/>
        <v>3411100</v>
      </c>
      <c r="H242" s="4">
        <f t="shared" si="26"/>
        <v>1290800</v>
      </c>
      <c r="I242" s="4">
        <f t="shared" si="27"/>
        <v>-639100</v>
      </c>
      <c r="J242" s="5">
        <f t="shared" si="28"/>
        <v>-0.11965923984272608</v>
      </c>
      <c r="K242" s="4">
        <v>42865100</v>
      </c>
      <c r="L242" s="6">
        <f t="shared" si="29"/>
        <v>-1.4909565124075297E-2</v>
      </c>
      <c r="M242" s="9">
        <v>1599301.8639642</v>
      </c>
      <c r="N242" s="7">
        <f>Tabelle1[[#This Row],[Einfache_Steuer_Einkommen]]*Tabelle1[[#This Row],[Delta StEink]]*Tabelle1[[#This Row],[Gemeinde Anlage]]</f>
        <v>-40059.424093633141</v>
      </c>
      <c r="O242" s="2">
        <v>3.2878189999999998</v>
      </c>
      <c r="P242" s="8">
        <f t="shared" si="30"/>
        <v>-21012.451228999998</v>
      </c>
      <c r="Q242" s="32">
        <v>1.68</v>
      </c>
      <c r="R242" s="28">
        <f t="shared" si="31"/>
        <v>-35300.918064719997</v>
      </c>
      <c r="S242" s="10">
        <f>(Tabelle1[[#This Row],[Auswirkungen auf den Steuerbetrag]]-Tabelle1[[#This Row],[Delta Steuerbetrag4]])/Tabelle1[[#This Row],[Einfache_Steuer_Einkommen]]</f>
        <v>2.975364523816788E-3</v>
      </c>
      <c r="T242">
        <v>763</v>
      </c>
      <c r="U242" t="s">
        <v>110</v>
      </c>
      <c r="V242" t="b">
        <v>1</v>
      </c>
      <c r="W242" t="b">
        <v>0</v>
      </c>
      <c r="X242" t="s">
        <v>111</v>
      </c>
    </row>
    <row r="243" spans="1:24" x14ac:dyDescent="0.2">
      <c r="A243" s="2">
        <v>766</v>
      </c>
      <c r="B243" s="2" t="s">
        <v>109</v>
      </c>
      <c r="C243" s="3">
        <v>2048000</v>
      </c>
      <c r="D243" s="3">
        <v>-1628000</v>
      </c>
      <c r="E243" s="3">
        <v>-657000</v>
      </c>
      <c r="F243" s="3">
        <f t="shared" si="24"/>
        <v>-2048000</v>
      </c>
      <c r="G243" s="4">
        <f t="shared" si="25"/>
        <v>1139600</v>
      </c>
      <c r="H243" s="4">
        <f t="shared" si="26"/>
        <v>459899.99999999994</v>
      </c>
      <c r="I243" s="4">
        <f t="shared" si="27"/>
        <v>-448500.00000000006</v>
      </c>
      <c r="J243" s="5">
        <f t="shared" si="28"/>
        <v>-0.21899414062500003</v>
      </c>
      <c r="K243" s="4">
        <v>16614300</v>
      </c>
      <c r="L243" s="6">
        <f t="shared" si="29"/>
        <v>-2.6994817717267659E-2</v>
      </c>
      <c r="M243" s="9">
        <v>588714.56746629998</v>
      </c>
      <c r="N243" s="7">
        <f>Tabelle1[[#This Row],[Einfache_Steuer_Einkommen]]*Tabelle1[[#This Row],[Delta StEink]]*Tabelle1[[#This Row],[Gemeinde Anlage]]</f>
        <v>-26063.27759545466</v>
      </c>
      <c r="O243" s="2">
        <v>3.115955</v>
      </c>
      <c r="P243" s="8">
        <f t="shared" si="30"/>
        <v>-13975.058175000002</v>
      </c>
      <c r="Q243" s="32">
        <v>1.64</v>
      </c>
      <c r="R243" s="28">
        <f t="shared" si="31"/>
        <v>-22919.095407000001</v>
      </c>
      <c r="S243" s="10">
        <f>(Tabelle1[[#This Row],[Auswirkungen auf den Steuerbetrag]]-Tabelle1[[#This Row],[Delta Steuerbetrag4]])/Tabelle1[[#This Row],[Einfache_Steuer_Einkommen]]</f>
        <v>5.3407582591110973E-3</v>
      </c>
      <c r="T243">
        <v>766</v>
      </c>
      <c r="U243" t="s">
        <v>108</v>
      </c>
      <c r="V243" t="b">
        <v>1</v>
      </c>
      <c r="W243" t="b">
        <v>0</v>
      </c>
      <c r="X243" t="s">
        <v>109</v>
      </c>
    </row>
    <row r="244" spans="1:24" x14ac:dyDescent="0.2">
      <c r="A244" s="2">
        <v>767</v>
      </c>
      <c r="B244" s="2" t="s">
        <v>107</v>
      </c>
      <c r="C244" s="3">
        <v>2744000</v>
      </c>
      <c r="D244" s="3">
        <v>-3343000</v>
      </c>
      <c r="E244" s="3">
        <v>-1188000</v>
      </c>
      <c r="F244" s="3">
        <f t="shared" si="24"/>
        <v>-2744000</v>
      </c>
      <c r="G244" s="4">
        <f t="shared" si="25"/>
        <v>2340100</v>
      </c>
      <c r="H244" s="4">
        <f t="shared" si="26"/>
        <v>831600</v>
      </c>
      <c r="I244" s="4">
        <f t="shared" si="27"/>
        <v>427700</v>
      </c>
      <c r="J244" s="5">
        <f t="shared" si="28"/>
        <v>0.15586734693877552</v>
      </c>
      <c r="K244" s="4">
        <v>25919000</v>
      </c>
      <c r="L244" s="6">
        <f t="shared" si="29"/>
        <v>1.6501408233342337E-2</v>
      </c>
      <c r="M244" s="9">
        <v>966481.34686399996</v>
      </c>
      <c r="N244" s="7">
        <f>Tabelle1[[#This Row],[Einfache_Steuer_Einkommen]]*Tabelle1[[#This Row],[Delta StEink]]*Tabelle1[[#This Row],[Gemeinde Anlage]]</f>
        <v>27909.530695398451</v>
      </c>
      <c r="O244" s="2">
        <v>3.3675449999999998</v>
      </c>
      <c r="P244" s="8">
        <f t="shared" si="30"/>
        <v>14402.989964999999</v>
      </c>
      <c r="Q244" s="32">
        <v>1.75</v>
      </c>
      <c r="R244" s="28">
        <f t="shared" si="31"/>
        <v>25205.232438749998</v>
      </c>
      <c r="S244" s="10">
        <f>(Tabelle1[[#This Row],[Auswirkungen auf den Steuerbetrag]]-Tabelle1[[#This Row],[Delta Steuerbetrag4]])/Tabelle1[[#This Row],[Einfache_Steuer_Einkommen]]</f>
        <v>-2.7980863421971382E-3</v>
      </c>
      <c r="T244">
        <v>767</v>
      </c>
      <c r="U244" t="s">
        <v>107</v>
      </c>
      <c r="V244" t="b">
        <v>1</v>
      </c>
      <c r="W244" t="b">
        <v>1</v>
      </c>
      <c r="X244" t="s">
        <v>385</v>
      </c>
    </row>
    <row r="245" spans="1:24" x14ac:dyDescent="0.2">
      <c r="A245" s="2">
        <v>768</v>
      </c>
      <c r="B245" s="2" t="s">
        <v>106</v>
      </c>
      <c r="C245" s="3">
        <v>54704000</v>
      </c>
      <c r="D245" s="3">
        <v>-39250000</v>
      </c>
      <c r="E245" s="3">
        <v>-18290000</v>
      </c>
      <c r="F245" s="3">
        <f t="shared" si="24"/>
        <v>-54704000</v>
      </c>
      <c r="G245" s="4">
        <f t="shared" si="25"/>
        <v>27475000</v>
      </c>
      <c r="H245" s="4">
        <f t="shared" si="26"/>
        <v>12803000</v>
      </c>
      <c r="I245" s="4">
        <f t="shared" si="27"/>
        <v>-14426000</v>
      </c>
      <c r="J245" s="5">
        <f t="shared" si="28"/>
        <v>-0.26371014916642294</v>
      </c>
      <c r="K245" s="4">
        <v>403745100</v>
      </c>
      <c r="L245" s="6">
        <f t="shared" si="29"/>
        <v>-3.5730464592635305E-2</v>
      </c>
      <c r="M245" s="9">
        <v>15773518.461587099</v>
      </c>
      <c r="N245" s="7">
        <f>Tabelle1[[#This Row],[Einfache_Steuer_Einkommen]]*Tabelle1[[#This Row],[Delta StEink]]*Tabelle1[[#This Row],[Gemeinde Anlage]]</f>
        <v>-929931.98577347829</v>
      </c>
      <c r="O245" s="2">
        <v>3.5841400000000001</v>
      </c>
      <c r="P245" s="8">
        <f t="shared" si="30"/>
        <v>-517048.03639999998</v>
      </c>
      <c r="Q245" s="32">
        <v>1.65</v>
      </c>
      <c r="R245" s="28">
        <f t="shared" si="31"/>
        <v>-853129.26005999988</v>
      </c>
      <c r="S245" s="10">
        <f>(Tabelle1[[#This Row],[Auswirkungen auf den Steuerbetrag]]-Tabelle1[[#This Row],[Delta Steuerbetrag4]])/Tabelle1[[#This Row],[Einfache_Steuer_Einkommen]]</f>
        <v>4.8690928343295362E-3</v>
      </c>
      <c r="T245">
        <v>768</v>
      </c>
      <c r="U245" t="s">
        <v>106</v>
      </c>
      <c r="V245" t="b">
        <v>1</v>
      </c>
      <c r="W245" t="b">
        <v>1</v>
      </c>
      <c r="X245" t="s">
        <v>385</v>
      </c>
    </row>
    <row r="246" spans="1:24" x14ac:dyDescent="0.2">
      <c r="A246" s="2">
        <v>769</v>
      </c>
      <c r="B246" s="2" t="s">
        <v>105</v>
      </c>
      <c r="C246" s="3">
        <v>8270000</v>
      </c>
      <c r="D246" s="3">
        <v>-6571000</v>
      </c>
      <c r="E246" s="3">
        <v>-3037000</v>
      </c>
      <c r="F246" s="3">
        <f t="shared" si="24"/>
        <v>-8270000</v>
      </c>
      <c r="G246" s="4">
        <f t="shared" si="25"/>
        <v>4599700</v>
      </c>
      <c r="H246" s="4">
        <f t="shared" si="26"/>
        <v>2125900</v>
      </c>
      <c r="I246" s="4">
        <f t="shared" si="27"/>
        <v>-1544400</v>
      </c>
      <c r="J246" s="5">
        <f t="shared" si="28"/>
        <v>-0.18674727932285368</v>
      </c>
      <c r="K246" s="4">
        <v>64138200</v>
      </c>
      <c r="L246" s="6">
        <f t="shared" si="29"/>
        <v>-2.4079253861193486E-2</v>
      </c>
      <c r="M246" s="9">
        <v>2434365.0192467002</v>
      </c>
      <c r="N246" s="7">
        <f>Tabelle1[[#This Row],[Einfache_Steuer_Einkommen]]*Tabelle1[[#This Row],[Delta StEink]]*Tabelle1[[#This Row],[Gemeinde Anlage]]</f>
        <v>-94960.663128585758</v>
      </c>
      <c r="O246" s="2">
        <v>3.4449179999999999</v>
      </c>
      <c r="P246" s="8">
        <f t="shared" si="30"/>
        <v>-53203.313591999999</v>
      </c>
      <c r="Q246" s="32">
        <v>1.62</v>
      </c>
      <c r="R246" s="28">
        <f t="shared" si="31"/>
        <v>-86189.368019040005</v>
      </c>
      <c r="S246" s="10">
        <f>(Tabelle1[[#This Row],[Auswirkungen auf den Steuerbetrag]]-Tabelle1[[#This Row],[Delta Steuerbetrag4]])/Tabelle1[[#This Row],[Einfache_Steuer_Einkommen]]</f>
        <v>3.6031141756465014E-3</v>
      </c>
      <c r="T246">
        <v>769</v>
      </c>
      <c r="U246" t="s">
        <v>105</v>
      </c>
      <c r="V246" t="b">
        <v>1</v>
      </c>
      <c r="W246" t="b">
        <v>1</v>
      </c>
      <c r="X246" t="s">
        <v>385</v>
      </c>
    </row>
    <row r="247" spans="1:24" x14ac:dyDescent="0.2">
      <c r="A247" s="2">
        <v>770</v>
      </c>
      <c r="B247" s="2" t="s">
        <v>104</v>
      </c>
      <c r="C247" s="3">
        <v>3341000</v>
      </c>
      <c r="D247" s="3">
        <v>-2589000</v>
      </c>
      <c r="E247" s="3">
        <v>-1443000</v>
      </c>
      <c r="F247" s="3">
        <f t="shared" si="24"/>
        <v>-3341000</v>
      </c>
      <c r="G247" s="4">
        <f t="shared" si="25"/>
        <v>1812300</v>
      </c>
      <c r="H247" s="4">
        <f t="shared" si="26"/>
        <v>1010099.9999999999</v>
      </c>
      <c r="I247" s="4">
        <f t="shared" si="27"/>
        <v>-518600.00000000012</v>
      </c>
      <c r="J247" s="5">
        <f t="shared" si="28"/>
        <v>-0.15522298712960195</v>
      </c>
      <c r="K247" s="4">
        <v>25350800</v>
      </c>
      <c r="L247" s="6">
        <f t="shared" si="29"/>
        <v>-2.0456948104201844E-2</v>
      </c>
      <c r="M247" s="9">
        <v>935737.65262155002</v>
      </c>
      <c r="N247" s="7">
        <f>Tabelle1[[#This Row],[Einfache_Steuer_Einkommen]]*Tabelle1[[#This Row],[Delta StEink]]*Tabelle1[[#This Row],[Gemeinde Anlage]]</f>
        <v>-34264.782511899801</v>
      </c>
      <c r="O247" s="2">
        <v>3.373434</v>
      </c>
      <c r="P247" s="8">
        <f t="shared" si="30"/>
        <v>-17494.628724000006</v>
      </c>
      <c r="Q247" s="32">
        <v>1.79</v>
      </c>
      <c r="R247" s="28">
        <f t="shared" si="31"/>
        <v>-31315.385415960012</v>
      </c>
      <c r="S247" s="10">
        <f>(Tabelle1[[#This Row],[Auswirkungen auf den Steuerbetrag]]-Tabelle1[[#This Row],[Delta Steuerbetrag4]])/Tabelle1[[#This Row],[Einfache_Steuer_Einkommen]]</f>
        <v>3.1519487194693911E-3</v>
      </c>
      <c r="T247">
        <v>770</v>
      </c>
      <c r="U247" t="s">
        <v>104</v>
      </c>
      <c r="V247" t="b">
        <v>1</v>
      </c>
      <c r="W247" t="b">
        <v>1</v>
      </c>
      <c r="X247" t="s">
        <v>385</v>
      </c>
    </row>
    <row r="248" spans="1:24" x14ac:dyDescent="0.2">
      <c r="A248" s="2">
        <v>782</v>
      </c>
      <c r="B248" s="2" t="s">
        <v>103</v>
      </c>
      <c r="C248" s="3">
        <v>651000</v>
      </c>
      <c r="D248" s="3">
        <v>-479000</v>
      </c>
      <c r="E248" s="3">
        <v>-158000</v>
      </c>
      <c r="F248" s="3">
        <f t="shared" si="24"/>
        <v>-651000</v>
      </c>
      <c r="G248" s="4">
        <f t="shared" si="25"/>
        <v>335300</v>
      </c>
      <c r="H248" s="4">
        <f t="shared" si="26"/>
        <v>110600</v>
      </c>
      <c r="I248" s="4">
        <f t="shared" si="27"/>
        <v>-205100</v>
      </c>
      <c r="J248" s="5">
        <f t="shared" si="28"/>
        <v>-0.31505376344086022</v>
      </c>
      <c r="K248" s="4">
        <v>6136900</v>
      </c>
      <c r="L248" s="6">
        <f t="shared" si="29"/>
        <v>-3.3420782479753622E-2</v>
      </c>
      <c r="M248" s="9">
        <v>217387.67105880001</v>
      </c>
      <c r="N248" s="7">
        <f>Tabelle1[[#This Row],[Einfache_Steuer_Einkommen]]*Tabelle1[[#This Row],[Delta StEink]]*Tabelle1[[#This Row],[Gemeinde Anlage]]</f>
        <v>-11987.689012590037</v>
      </c>
      <c r="O248" s="2">
        <v>3.3010809999999999</v>
      </c>
      <c r="P248" s="8">
        <f t="shared" si="30"/>
        <v>-6770.5171309999996</v>
      </c>
      <c r="Q248" s="32">
        <v>1.65</v>
      </c>
      <c r="R248" s="28">
        <f t="shared" si="31"/>
        <v>-11171.353266149999</v>
      </c>
      <c r="S248" s="10">
        <f>(Tabelle1[[#This Row],[Auswirkungen auf den Steuerbetrag]]-Tabelle1[[#This Row],[Delta Steuerbetrag4]])/Tabelle1[[#This Row],[Einfache_Steuer_Einkommen]]</f>
        <v>3.7552071948883966E-3</v>
      </c>
      <c r="T248">
        <v>782</v>
      </c>
      <c r="U248" t="s">
        <v>103</v>
      </c>
      <c r="V248" t="b">
        <v>1</v>
      </c>
      <c r="W248" t="b">
        <v>1</v>
      </c>
      <c r="X248" t="s">
        <v>385</v>
      </c>
    </row>
    <row r="249" spans="1:24" x14ac:dyDescent="0.2">
      <c r="A249" s="2">
        <v>783</v>
      </c>
      <c r="B249" s="2" t="s">
        <v>102</v>
      </c>
      <c r="C249" s="3">
        <v>8340000</v>
      </c>
      <c r="D249" s="3">
        <v>-6391000</v>
      </c>
      <c r="E249" s="3">
        <v>-2017000</v>
      </c>
      <c r="F249" s="3">
        <f t="shared" si="24"/>
        <v>-8340000</v>
      </c>
      <c r="G249" s="4">
        <f t="shared" si="25"/>
        <v>4473700</v>
      </c>
      <c r="H249" s="4">
        <f t="shared" si="26"/>
        <v>1411900</v>
      </c>
      <c r="I249" s="4">
        <f t="shared" si="27"/>
        <v>-2454400</v>
      </c>
      <c r="J249" s="5">
        <f t="shared" si="28"/>
        <v>-0.29429256594724218</v>
      </c>
      <c r="K249" s="4">
        <v>24440100</v>
      </c>
      <c r="L249" s="6">
        <f t="shared" si="29"/>
        <v>-0.10042512101014317</v>
      </c>
      <c r="M249" s="9">
        <v>928984.84110614995</v>
      </c>
      <c r="N249" s="7">
        <f>Tabelle1[[#This Row],[Einfache_Steuer_Einkommen]]*Tabelle1[[#This Row],[Delta StEink]]*Tabelle1[[#This Row],[Gemeinde Anlage]]</f>
        <v>-195916.17167781485</v>
      </c>
      <c r="O249" s="2">
        <v>3.5290840000000001</v>
      </c>
      <c r="P249" s="8">
        <f t="shared" si="30"/>
        <v>-86617.837696000002</v>
      </c>
      <c r="Q249" s="32">
        <v>2.1</v>
      </c>
      <c r="R249" s="28">
        <f t="shared" si="31"/>
        <v>-181897.45916160001</v>
      </c>
      <c r="S249" s="10">
        <f>(Tabelle1[[#This Row],[Auswirkungen auf den Steuerbetrag]]-Tabelle1[[#This Row],[Delta Steuerbetrag4]])/Tabelle1[[#This Row],[Einfache_Steuer_Einkommen]]</f>
        <v>1.5090356587005927E-2</v>
      </c>
      <c r="T249">
        <v>783</v>
      </c>
      <c r="U249" t="s">
        <v>102</v>
      </c>
      <c r="V249" t="b">
        <v>1</v>
      </c>
      <c r="W249" t="b">
        <v>1</v>
      </c>
      <c r="X249" t="s">
        <v>385</v>
      </c>
    </row>
    <row r="250" spans="1:24" x14ac:dyDescent="0.2">
      <c r="A250" s="2">
        <v>784</v>
      </c>
      <c r="B250" s="2" t="s">
        <v>101</v>
      </c>
      <c r="C250" s="3">
        <v>3622000</v>
      </c>
      <c r="D250" s="3">
        <v>-2786000</v>
      </c>
      <c r="E250" s="3">
        <v>-1100000</v>
      </c>
      <c r="F250" s="3">
        <f t="shared" si="24"/>
        <v>-3622000</v>
      </c>
      <c r="G250" s="4">
        <f t="shared" si="25"/>
        <v>1950199.9999999998</v>
      </c>
      <c r="H250" s="4">
        <f t="shared" si="26"/>
        <v>770000</v>
      </c>
      <c r="I250" s="4">
        <f t="shared" si="27"/>
        <v>-901800.00000000023</v>
      </c>
      <c r="J250" s="5">
        <f t="shared" si="28"/>
        <v>-0.24897846493649925</v>
      </c>
      <c r="K250" s="4">
        <v>26815500</v>
      </c>
      <c r="L250" s="6">
        <f t="shared" si="29"/>
        <v>-3.3629803658331944E-2</v>
      </c>
      <c r="M250" s="9">
        <v>1005814.56872515</v>
      </c>
      <c r="N250" s="7">
        <f>Tabelle1[[#This Row],[Einfache_Steuer_Einkommen]]*Tabelle1[[#This Row],[Delta StEink]]*Tabelle1[[#This Row],[Gemeinde Anlage]]</f>
        <v>-54120.554340666582</v>
      </c>
      <c r="O250" s="2">
        <v>3.1817549999999999</v>
      </c>
      <c r="P250" s="8">
        <f t="shared" si="30"/>
        <v>-28693.066590000006</v>
      </c>
      <c r="Q250" s="32">
        <v>1.6</v>
      </c>
      <c r="R250" s="28">
        <f t="shared" si="31"/>
        <v>-45908.906544000012</v>
      </c>
      <c r="S250" s="10">
        <f>(Tabelle1[[#This Row],[Auswirkungen auf den Steuerbetrag]]-Tabelle1[[#This Row],[Delta Steuerbetrag4]])/Tabelle1[[#This Row],[Einfache_Steuer_Einkommen]]</f>
        <v>8.1641766305638932E-3</v>
      </c>
      <c r="T250">
        <v>784</v>
      </c>
      <c r="U250" t="s">
        <v>101</v>
      </c>
      <c r="V250" t="b">
        <v>1</v>
      </c>
      <c r="W250" t="b">
        <v>1</v>
      </c>
      <c r="X250" t="s">
        <v>385</v>
      </c>
    </row>
    <row r="251" spans="1:24" x14ac:dyDescent="0.2">
      <c r="A251" s="2">
        <v>785</v>
      </c>
      <c r="B251" s="2" t="s">
        <v>100</v>
      </c>
      <c r="C251" s="3">
        <v>16922000</v>
      </c>
      <c r="D251" s="3">
        <v>-13070000</v>
      </c>
      <c r="E251" s="3">
        <v>-5934000</v>
      </c>
      <c r="F251" s="3">
        <f t="shared" si="24"/>
        <v>-16922000</v>
      </c>
      <c r="G251" s="4">
        <f t="shared" si="25"/>
        <v>9149000</v>
      </c>
      <c r="H251" s="4">
        <f t="shared" si="26"/>
        <v>4153799.9999999995</v>
      </c>
      <c r="I251" s="4">
        <f t="shared" si="27"/>
        <v>-3619200.0000000005</v>
      </c>
      <c r="J251" s="5">
        <f t="shared" si="28"/>
        <v>-0.21387542843635507</v>
      </c>
      <c r="K251" s="4">
        <v>125302700</v>
      </c>
      <c r="L251" s="6">
        <f t="shared" si="29"/>
        <v>-2.8883655340228107E-2</v>
      </c>
      <c r="M251" s="9">
        <v>4781427.5977069</v>
      </c>
      <c r="N251" s="7">
        <f>Tabelle1[[#This Row],[Einfache_Steuer_Einkommen]]*Tabelle1[[#This Row],[Delta StEink]]*Tabelle1[[#This Row],[Gemeinde Anlage]]</f>
        <v>-267923.90712685662</v>
      </c>
      <c r="O251" s="2">
        <v>3.501601</v>
      </c>
      <c r="P251" s="8">
        <f t="shared" si="30"/>
        <v>-126729.94339200002</v>
      </c>
      <c r="Q251" s="32">
        <v>1.94</v>
      </c>
      <c r="R251" s="28">
        <f t="shared" si="31"/>
        <v>-245856.09018048004</v>
      </c>
      <c r="S251" s="10">
        <f>(Tabelle1[[#This Row],[Auswirkungen auf den Steuerbetrag]]-Tabelle1[[#This Row],[Delta Steuerbetrag4]])/Tabelle1[[#This Row],[Einfache_Steuer_Einkommen]]</f>
        <v>4.615319691750633E-3</v>
      </c>
      <c r="T251">
        <v>785</v>
      </c>
      <c r="U251" t="s">
        <v>100</v>
      </c>
      <c r="V251" t="b">
        <v>1</v>
      </c>
      <c r="W251" t="b">
        <v>1</v>
      </c>
      <c r="X251" t="s">
        <v>385</v>
      </c>
    </row>
    <row r="252" spans="1:24" x14ac:dyDescent="0.2">
      <c r="A252" s="2">
        <v>786</v>
      </c>
      <c r="B252" s="2" t="s">
        <v>99</v>
      </c>
      <c r="C252" s="3">
        <v>2001000</v>
      </c>
      <c r="D252" s="3">
        <v>-1516000</v>
      </c>
      <c r="E252" s="3">
        <v>-622000</v>
      </c>
      <c r="F252" s="3">
        <f t="shared" si="24"/>
        <v>-2001000</v>
      </c>
      <c r="G252" s="4">
        <f t="shared" si="25"/>
        <v>1061200</v>
      </c>
      <c r="H252" s="4">
        <f t="shared" si="26"/>
        <v>435400</v>
      </c>
      <c r="I252" s="4">
        <f t="shared" si="27"/>
        <v>-504400</v>
      </c>
      <c r="J252" s="5">
        <f t="shared" si="28"/>
        <v>-0.25207396301849078</v>
      </c>
      <c r="K252" s="4">
        <v>14070800</v>
      </c>
      <c r="L252" s="6">
        <f t="shared" si="29"/>
        <v>-3.5847286579298976E-2</v>
      </c>
      <c r="M252" s="9">
        <v>528120.11644695001</v>
      </c>
      <c r="N252" s="7">
        <f>Tabelle1[[#This Row],[Einfache_Steuer_Einkommen]]*Tabelle1[[#This Row],[Delta StEink]]*Tabelle1[[#This Row],[Gemeinde Anlage]]</f>
        <v>-37674.029593507461</v>
      </c>
      <c r="O252" s="2">
        <v>3.293288</v>
      </c>
      <c r="P252" s="8">
        <f t="shared" si="30"/>
        <v>-16611.344671999999</v>
      </c>
      <c r="Q252" s="32">
        <v>1.99</v>
      </c>
      <c r="R252" s="28">
        <f t="shared" si="31"/>
        <v>-33056.575897279996</v>
      </c>
      <c r="S252" s="10">
        <f>(Tabelle1[[#This Row],[Auswirkungen auf den Steuerbetrag]]-Tabelle1[[#This Row],[Delta Steuerbetrag4]])/Tabelle1[[#This Row],[Einfache_Steuer_Einkommen]]</f>
        <v>8.7431884384417142E-3</v>
      </c>
      <c r="T252">
        <v>786</v>
      </c>
      <c r="U252" t="s">
        <v>98</v>
      </c>
      <c r="V252" t="b">
        <v>1</v>
      </c>
      <c r="W252" t="b">
        <v>0</v>
      </c>
      <c r="X252" t="s">
        <v>99</v>
      </c>
    </row>
    <row r="253" spans="1:24" x14ac:dyDescent="0.2">
      <c r="A253" s="2">
        <v>791</v>
      </c>
      <c r="B253" s="2" t="s">
        <v>97</v>
      </c>
      <c r="C253" s="3">
        <v>3363000</v>
      </c>
      <c r="D253" s="3">
        <v>-3178000</v>
      </c>
      <c r="E253" s="3">
        <v>-1025000</v>
      </c>
      <c r="F253" s="3">
        <f t="shared" si="24"/>
        <v>-3363000</v>
      </c>
      <c r="G253" s="4">
        <f t="shared" si="25"/>
        <v>2224600</v>
      </c>
      <c r="H253" s="4">
        <f t="shared" si="26"/>
        <v>717500</v>
      </c>
      <c r="I253" s="4">
        <f t="shared" si="27"/>
        <v>-420900</v>
      </c>
      <c r="J253" s="5">
        <f t="shared" si="28"/>
        <v>-0.12515611061552184</v>
      </c>
      <c r="K253" s="4">
        <v>26355400</v>
      </c>
      <c r="L253" s="6">
        <f t="shared" si="29"/>
        <v>-1.5970161712590209E-2</v>
      </c>
      <c r="M253" s="9">
        <v>980076.44962899899</v>
      </c>
      <c r="N253" s="7">
        <f>Tabelle1[[#This Row],[Einfache_Steuer_Einkommen]]*Tabelle1[[#This Row],[Delta StEink]]*Tabelle1[[#This Row],[Gemeinde Anlage]]</f>
        <v>-26608.364965169858</v>
      </c>
      <c r="O253" s="2">
        <v>3.004902</v>
      </c>
      <c r="P253" s="8">
        <f t="shared" si="30"/>
        <v>-12647.632518</v>
      </c>
      <c r="Q253" s="32">
        <v>1.7</v>
      </c>
      <c r="R253" s="28">
        <f t="shared" si="31"/>
        <v>-21500.9752806</v>
      </c>
      <c r="S253" s="10">
        <f>(Tabelle1[[#This Row],[Auswirkungen auf den Steuerbetrag]]-Tabelle1[[#This Row],[Delta Steuerbetrag4]])/Tabelle1[[#This Row],[Einfache_Steuer_Einkommen]]</f>
        <v>5.2112156010923685E-3</v>
      </c>
      <c r="T253">
        <v>791</v>
      </c>
      <c r="U253" t="s">
        <v>97</v>
      </c>
      <c r="V253" t="b">
        <v>1</v>
      </c>
      <c r="W253" t="b">
        <v>1</v>
      </c>
      <c r="X253" t="s">
        <v>385</v>
      </c>
    </row>
    <row r="254" spans="1:24" x14ac:dyDescent="0.2">
      <c r="A254" s="2">
        <v>792</v>
      </c>
      <c r="B254" s="2" t="s">
        <v>96</v>
      </c>
      <c r="C254" s="3">
        <v>24775000</v>
      </c>
      <c r="D254" s="3">
        <v>-16172000</v>
      </c>
      <c r="E254" s="3">
        <v>-5383000</v>
      </c>
      <c r="F254" s="3">
        <f t="shared" si="24"/>
        <v>-24775000</v>
      </c>
      <c r="G254" s="4">
        <f t="shared" si="25"/>
        <v>11320400</v>
      </c>
      <c r="H254" s="4">
        <f t="shared" si="26"/>
        <v>3768099.9999999995</v>
      </c>
      <c r="I254" s="4">
        <f t="shared" si="27"/>
        <v>-9686500</v>
      </c>
      <c r="J254" s="5">
        <f t="shared" si="28"/>
        <v>-0.39097880928355194</v>
      </c>
      <c r="K254" s="4">
        <v>58650900</v>
      </c>
      <c r="L254" s="6">
        <f t="shared" si="29"/>
        <v>-0.16515518090941486</v>
      </c>
      <c r="M254" s="9">
        <v>2417483.9891635501</v>
      </c>
      <c r="N254" s="7">
        <f>Tabelle1[[#This Row],[Einfache_Steuer_Einkommen]]*Tabelle1[[#This Row],[Delta StEink]]*Tabelle1[[#This Row],[Gemeinde Anlage]]</f>
        <v>-774564.41081728484</v>
      </c>
      <c r="O254" s="2">
        <v>3.383337</v>
      </c>
      <c r="P254" s="8">
        <f t="shared" si="30"/>
        <v>-327726.93850499997</v>
      </c>
      <c r="Q254" s="32">
        <v>1.94</v>
      </c>
      <c r="R254" s="28">
        <f t="shared" si="31"/>
        <v>-635790.26069969987</v>
      </c>
      <c r="S254" s="10">
        <f>(Tabelle1[[#This Row],[Auswirkungen auf den Steuerbetrag]]-Tabelle1[[#This Row],[Delta Steuerbetrag4]])/Tabelle1[[#This Row],[Einfache_Steuer_Einkommen]]</f>
        <v>5.7404371958467801E-2</v>
      </c>
      <c r="T254">
        <v>792</v>
      </c>
      <c r="U254" t="s">
        <v>96</v>
      </c>
      <c r="V254" t="b">
        <v>1</v>
      </c>
      <c r="W254" t="b">
        <v>1</v>
      </c>
      <c r="X254" t="s">
        <v>385</v>
      </c>
    </row>
    <row r="255" spans="1:24" x14ac:dyDescent="0.2">
      <c r="A255" s="2">
        <v>793</v>
      </c>
      <c r="B255" s="2" t="s">
        <v>95</v>
      </c>
      <c r="C255" s="3">
        <v>4740000</v>
      </c>
      <c r="D255" s="3">
        <v>-3746000</v>
      </c>
      <c r="E255" s="3">
        <v>-1314000</v>
      </c>
      <c r="F255" s="3">
        <f t="shared" si="24"/>
        <v>-4740000</v>
      </c>
      <c r="G255" s="4">
        <f t="shared" si="25"/>
        <v>2622200</v>
      </c>
      <c r="H255" s="4">
        <f t="shared" si="26"/>
        <v>919799.99999999988</v>
      </c>
      <c r="I255" s="4">
        <f t="shared" si="27"/>
        <v>-1198000</v>
      </c>
      <c r="J255" s="5">
        <f t="shared" si="28"/>
        <v>-0.25274261603375525</v>
      </c>
      <c r="K255" s="4">
        <v>29429500</v>
      </c>
      <c r="L255" s="6">
        <f t="shared" si="29"/>
        <v>-4.0707453405596422E-2</v>
      </c>
      <c r="M255" s="9">
        <v>1082296.3671500999</v>
      </c>
      <c r="N255" s="7">
        <f>Tabelle1[[#This Row],[Einfache_Steuer_Einkommen]]*Tabelle1[[#This Row],[Delta StEink]]*Tabelle1[[#This Row],[Gemeinde Anlage]]</f>
        <v>-81065.853243728518</v>
      </c>
      <c r="O255" s="2">
        <v>3.2259039999999999</v>
      </c>
      <c r="P255" s="8">
        <f t="shared" si="30"/>
        <v>-38646.329920000004</v>
      </c>
      <c r="Q255" s="32">
        <v>1.84</v>
      </c>
      <c r="R255" s="28">
        <f t="shared" si="31"/>
        <v>-71109.247052800012</v>
      </c>
      <c r="S255" s="10">
        <f>(Tabelle1[[#This Row],[Auswirkungen auf den Steuerbetrag]]-Tabelle1[[#This Row],[Delta Steuerbetrag4]])/Tabelle1[[#This Row],[Einfache_Steuer_Einkommen]]</f>
        <v>9.1995191826673272E-3</v>
      </c>
      <c r="T255">
        <v>793</v>
      </c>
      <c r="U255" t="s">
        <v>95</v>
      </c>
      <c r="V255" t="b">
        <v>1</v>
      </c>
      <c r="W255" t="b">
        <v>1</v>
      </c>
      <c r="X255" t="s">
        <v>385</v>
      </c>
    </row>
    <row r="256" spans="1:24" x14ac:dyDescent="0.2">
      <c r="A256" s="2">
        <v>794</v>
      </c>
      <c r="B256" s="2" t="s">
        <v>94</v>
      </c>
      <c r="C256" s="3">
        <v>13595000</v>
      </c>
      <c r="D256" s="3">
        <v>-9134000</v>
      </c>
      <c r="E256" s="3">
        <v>-4267000</v>
      </c>
      <c r="F256" s="3">
        <f t="shared" si="24"/>
        <v>-13595000</v>
      </c>
      <c r="G256" s="4">
        <f t="shared" si="25"/>
        <v>6393800</v>
      </c>
      <c r="H256" s="4">
        <f t="shared" si="26"/>
        <v>2986900</v>
      </c>
      <c r="I256" s="4">
        <f t="shared" si="27"/>
        <v>-4214300</v>
      </c>
      <c r="J256" s="5">
        <f t="shared" si="28"/>
        <v>-0.30998896653181318</v>
      </c>
      <c r="K256" s="4">
        <v>84634600</v>
      </c>
      <c r="L256" s="6">
        <f t="shared" si="29"/>
        <v>-4.9794055858951303E-2</v>
      </c>
      <c r="M256" s="9">
        <v>3333191.4674479999</v>
      </c>
      <c r="N256" s="7">
        <f>Tabelle1[[#This Row],[Einfache_Steuer_Einkommen]]*Tabelle1[[#This Row],[Delta StEink]]*Tabelle1[[#This Row],[Gemeinde Anlage]]</f>
        <v>-298751.61981363402</v>
      </c>
      <c r="O256" s="2">
        <v>3.2572670000000001</v>
      </c>
      <c r="P256" s="8">
        <f t="shared" si="30"/>
        <v>-137271.00318100001</v>
      </c>
      <c r="Q256" s="32">
        <v>1.8</v>
      </c>
      <c r="R256" s="28">
        <f t="shared" si="31"/>
        <v>-247087.80572580002</v>
      </c>
      <c r="S256" s="10">
        <f>(Tabelle1[[#This Row],[Auswirkungen auf den Steuerbetrag]]-Tabelle1[[#This Row],[Delta Steuerbetrag4]])/Tabelle1[[#This Row],[Einfache_Steuer_Einkommen]]</f>
        <v>1.5499803894370792E-2</v>
      </c>
      <c r="T256">
        <v>794</v>
      </c>
      <c r="U256" t="s">
        <v>94</v>
      </c>
      <c r="V256" t="b">
        <v>1</v>
      </c>
      <c r="W256" t="b">
        <v>1</v>
      </c>
      <c r="X256" t="s">
        <v>385</v>
      </c>
    </row>
    <row r="257" spans="1:26" x14ac:dyDescent="0.2">
      <c r="A257" s="2">
        <v>841</v>
      </c>
      <c r="B257" s="2" t="s">
        <v>93</v>
      </c>
      <c r="C257" s="3">
        <v>5274000</v>
      </c>
      <c r="D257" s="3">
        <v>-3170000</v>
      </c>
      <c r="E257" s="3">
        <v>-1885000</v>
      </c>
      <c r="F257" s="3">
        <f t="shared" si="24"/>
        <v>-5274000</v>
      </c>
      <c r="G257" s="4">
        <f t="shared" si="25"/>
        <v>2219000</v>
      </c>
      <c r="H257" s="4">
        <f t="shared" si="26"/>
        <v>1319500</v>
      </c>
      <c r="I257" s="4">
        <f t="shared" si="27"/>
        <v>-1735500</v>
      </c>
      <c r="J257" s="5">
        <f t="shared" si="28"/>
        <v>-0.32906712172923774</v>
      </c>
      <c r="K257" s="4">
        <v>52188700</v>
      </c>
      <c r="L257" s="6">
        <f t="shared" si="29"/>
        <v>-3.3254325170008064E-2</v>
      </c>
      <c r="M257" s="9">
        <v>2649790.3057899498</v>
      </c>
      <c r="N257" s="7">
        <f>Tabelle1[[#This Row],[Einfache_Steuer_Einkommen]]*Tabelle1[[#This Row],[Delta StEink]]*Tabelle1[[#This Row],[Gemeinde Anlage]]</f>
        <v>-140987.18153771857</v>
      </c>
      <c r="O257" s="2">
        <v>3.1310210000000001</v>
      </c>
      <c r="P257" s="8">
        <f t="shared" si="30"/>
        <v>-54338.869455000007</v>
      </c>
      <c r="Q257" s="32">
        <v>1.6</v>
      </c>
      <c r="R257" s="28">
        <f t="shared" si="31"/>
        <v>-86942.19112800002</v>
      </c>
      <c r="S257" s="10">
        <f>(Tabelle1[[#This Row],[Auswirkungen auf den Steuerbetrag]]-Tabelle1[[#This Row],[Delta Steuerbetrag4]])/Tabelle1[[#This Row],[Einfache_Steuer_Einkommen]]</f>
        <v>2.0395949932953947E-2</v>
      </c>
      <c r="T257">
        <v>841</v>
      </c>
      <c r="U257" t="s">
        <v>92</v>
      </c>
      <c r="V257" t="b">
        <v>1</v>
      </c>
      <c r="W257" t="b">
        <v>0</v>
      </c>
      <c r="X257" t="s">
        <v>93</v>
      </c>
    </row>
    <row r="258" spans="1:26" x14ac:dyDescent="0.2">
      <c r="A258" s="2">
        <v>842</v>
      </c>
      <c r="B258" s="2" t="s">
        <v>91</v>
      </c>
      <c r="C258" s="3">
        <v>6705000</v>
      </c>
      <c r="D258" s="3">
        <v>-4207000</v>
      </c>
      <c r="E258" s="3">
        <v>-2831000</v>
      </c>
      <c r="F258" s="3">
        <f t="shared" si="24"/>
        <v>-6705000</v>
      </c>
      <c r="G258" s="4">
        <f t="shared" si="25"/>
        <v>2944900</v>
      </c>
      <c r="H258" s="4">
        <f t="shared" si="26"/>
        <v>1981699.9999999998</v>
      </c>
      <c r="I258" s="4">
        <f t="shared" si="27"/>
        <v>-1778400.0000000002</v>
      </c>
      <c r="J258" s="5">
        <f t="shared" si="28"/>
        <v>-0.26523489932885908</v>
      </c>
      <c r="K258" s="4">
        <v>29140000</v>
      </c>
      <c r="L258" s="6">
        <f t="shared" si="29"/>
        <v>-6.1029512697323277E-2</v>
      </c>
      <c r="M258" s="9">
        <v>1321938.7356155501</v>
      </c>
      <c r="N258" s="7">
        <f>Tabelle1[[#This Row],[Einfache_Steuer_Einkommen]]*Tabelle1[[#This Row],[Delta StEink]]*Tabelle1[[#This Row],[Gemeinde Anlage]]</f>
        <v>-137151.37064556559</v>
      </c>
      <c r="O258" s="2">
        <v>3.2619859999999998</v>
      </c>
      <c r="P258" s="8">
        <f t="shared" si="30"/>
        <v>-58011.159024</v>
      </c>
      <c r="Q258" s="32">
        <v>1.7</v>
      </c>
      <c r="R258" s="28">
        <f t="shared" si="31"/>
        <v>-98618.970340799991</v>
      </c>
      <c r="S258" s="10">
        <f>(Tabelle1[[#This Row],[Auswirkungen auf den Steuerbetrag]]-Tabelle1[[#This Row],[Delta Steuerbetrag4]])/Tabelle1[[#This Row],[Einfache_Steuer_Einkommen]]</f>
        <v>2.9148400955830454E-2</v>
      </c>
      <c r="T258">
        <v>842</v>
      </c>
      <c r="U258" t="s">
        <v>91</v>
      </c>
      <c r="V258" t="b">
        <v>1</v>
      </c>
      <c r="W258" t="b">
        <v>1</v>
      </c>
      <c r="X258" t="s">
        <v>385</v>
      </c>
    </row>
    <row r="259" spans="1:26" x14ac:dyDescent="0.2">
      <c r="A259" s="2">
        <v>843</v>
      </c>
      <c r="B259" s="2" t="s">
        <v>90</v>
      </c>
      <c r="C259" s="3">
        <v>114641000</v>
      </c>
      <c r="D259" s="3">
        <v>-53526000</v>
      </c>
      <c r="E259" s="3">
        <v>-43884000</v>
      </c>
      <c r="F259" s="3">
        <f t="shared" si="24"/>
        <v>-114641000</v>
      </c>
      <c r="G259" s="4">
        <f t="shared" si="25"/>
        <v>37468200</v>
      </c>
      <c r="H259" s="4">
        <f t="shared" si="26"/>
        <v>30718799.999999996</v>
      </c>
      <c r="I259" s="4">
        <f t="shared" si="27"/>
        <v>-46454000</v>
      </c>
      <c r="J259" s="5">
        <f t="shared" si="28"/>
        <v>-0.40521279472440053</v>
      </c>
      <c r="K259" s="4">
        <v>399619800</v>
      </c>
      <c r="L259" s="6">
        <f t="shared" si="29"/>
        <v>-0.11624549133951821</v>
      </c>
      <c r="M259" s="9">
        <v>19763001.725945201</v>
      </c>
      <c r="N259" s="7">
        <f>Tabelle1[[#This Row],[Einfache_Steuer_Einkommen]]*Tabelle1[[#This Row],[Delta StEink]]*Tabelle1[[#This Row],[Gemeinde Anlage]]</f>
        <v>-3216303.784366745</v>
      </c>
      <c r="O259" s="2">
        <v>3.4889060000000001</v>
      </c>
      <c r="P259" s="8">
        <f t="shared" si="30"/>
        <v>-1620736.3932400001</v>
      </c>
      <c r="Q259" s="32">
        <v>1.4</v>
      </c>
      <c r="R259" s="28">
        <f t="shared" si="31"/>
        <v>-2269030.9505360001</v>
      </c>
      <c r="S259" s="10">
        <f>(Tabelle1[[#This Row],[Auswirkungen auf den Steuerbetrag]]-Tabelle1[[#This Row],[Delta Steuerbetrag4]])/Tabelle1[[#This Row],[Einfache_Steuer_Einkommen]]</f>
        <v>4.7931627339137924E-2</v>
      </c>
      <c r="T259">
        <v>843</v>
      </c>
      <c r="U259" t="s">
        <v>90</v>
      </c>
      <c r="V259" t="b">
        <v>1</v>
      </c>
      <c r="W259" t="b">
        <v>1</v>
      </c>
      <c r="X259" t="s">
        <v>385</v>
      </c>
    </row>
    <row r="260" spans="1:26" x14ac:dyDescent="0.2">
      <c r="A260" s="2">
        <v>852</v>
      </c>
      <c r="B260" s="2" t="s">
        <v>89</v>
      </c>
      <c r="C260" s="3">
        <v>3828000</v>
      </c>
      <c r="D260" s="3">
        <v>-4030000</v>
      </c>
      <c r="E260" s="3">
        <v>-1535000</v>
      </c>
      <c r="F260" s="3">
        <f t="shared" si="24"/>
        <v>-3828000</v>
      </c>
      <c r="G260" s="4">
        <f t="shared" si="25"/>
        <v>2821000</v>
      </c>
      <c r="H260" s="4">
        <f t="shared" si="26"/>
        <v>1074500</v>
      </c>
      <c r="I260" s="4">
        <f t="shared" si="27"/>
        <v>67500</v>
      </c>
      <c r="J260" s="5">
        <f t="shared" si="28"/>
        <v>1.763322884012539E-2</v>
      </c>
      <c r="K260" s="4">
        <v>30201700</v>
      </c>
      <c r="L260" s="6">
        <f t="shared" si="29"/>
        <v>2.2349735279802128E-3</v>
      </c>
      <c r="M260" s="9">
        <v>1108382.9902965</v>
      </c>
      <c r="N260" s="7">
        <f>Tabelle1[[#This Row],[Einfache_Steuer_Einkommen]]*Tabelle1[[#This Row],[Delta StEink]]*Tabelle1[[#This Row],[Gemeinde Anlage]]</f>
        <v>4681.9205537130683</v>
      </c>
      <c r="O260" s="2">
        <v>3.1210200000000001</v>
      </c>
      <c r="P260" s="8">
        <f t="shared" si="30"/>
        <v>2106.6885000000002</v>
      </c>
      <c r="Q260" s="32">
        <v>1.89</v>
      </c>
      <c r="R260" s="28">
        <f t="shared" si="31"/>
        <v>3981.6412650000002</v>
      </c>
      <c r="S260" s="10">
        <f>(Tabelle1[[#This Row],[Auswirkungen auf den Steuerbetrag]]-Tabelle1[[#This Row],[Delta Steuerbetrag4]])/Tabelle1[[#This Row],[Einfache_Steuer_Einkommen]]</f>
        <v>-6.318026303577057E-4</v>
      </c>
      <c r="T260">
        <v>852</v>
      </c>
      <c r="U260" t="s">
        <v>89</v>
      </c>
      <c r="V260" t="b">
        <v>1</v>
      </c>
      <c r="W260" t="b">
        <v>1</v>
      </c>
      <c r="X260" t="s">
        <v>385</v>
      </c>
    </row>
    <row r="261" spans="1:26" x14ac:dyDescent="0.2">
      <c r="A261" s="2">
        <v>853</v>
      </c>
      <c r="B261" s="2" t="s">
        <v>88</v>
      </c>
      <c r="C261" s="3">
        <v>6663000</v>
      </c>
      <c r="D261" s="3">
        <v>-7641000</v>
      </c>
      <c r="E261" s="3">
        <v>-2500000</v>
      </c>
      <c r="F261" s="3">
        <f t="shared" si="24"/>
        <v>-6663000</v>
      </c>
      <c r="G261" s="4">
        <f t="shared" si="25"/>
        <v>5348700</v>
      </c>
      <c r="H261" s="4">
        <f t="shared" si="26"/>
        <v>1750000</v>
      </c>
      <c r="I261" s="4">
        <f t="shared" si="27"/>
        <v>435700</v>
      </c>
      <c r="J261" s="5">
        <f t="shared" si="28"/>
        <v>6.5390965030766926E-2</v>
      </c>
      <c r="K261" s="4">
        <v>41227200</v>
      </c>
      <c r="L261" s="6">
        <f t="shared" si="29"/>
        <v>1.0568265611052898E-2</v>
      </c>
      <c r="M261" s="9">
        <v>1507851.86103875</v>
      </c>
      <c r="N261" s="7">
        <f>Tabelle1[[#This Row],[Einfache_Steuer_Einkommen]]*Tabelle1[[#This Row],[Delta StEink]]*Tabelle1[[#This Row],[Gemeinde Anlage]]</f>
        <v>26134.02151010781</v>
      </c>
      <c r="O261" s="2">
        <v>3.3036940000000001</v>
      </c>
      <c r="P261" s="8">
        <f t="shared" si="30"/>
        <v>14394.194758000001</v>
      </c>
      <c r="Q261" s="32">
        <v>1.64</v>
      </c>
      <c r="R261" s="28">
        <f t="shared" si="31"/>
        <v>23606.47940312</v>
      </c>
      <c r="S261" s="10">
        <f>(Tabelle1[[#This Row],[Auswirkungen auf den Steuerbetrag]]-Tabelle1[[#This Row],[Delta Steuerbetrag4]])/Tabelle1[[#This Row],[Einfache_Steuer_Einkommen]]</f>
        <v>-1.6762535977815499E-3</v>
      </c>
      <c r="T261">
        <v>853</v>
      </c>
      <c r="U261" t="s">
        <v>88</v>
      </c>
      <c r="V261" t="b">
        <v>1</v>
      </c>
      <c r="W261" t="b">
        <v>1</v>
      </c>
      <c r="X261" t="s">
        <v>385</v>
      </c>
    </row>
    <row r="262" spans="1:26" x14ac:dyDescent="0.2">
      <c r="A262" s="2">
        <v>855</v>
      </c>
      <c r="B262" s="2" t="s">
        <v>87</v>
      </c>
      <c r="C262" s="3">
        <v>21782000</v>
      </c>
      <c r="D262" s="3">
        <v>-17426000</v>
      </c>
      <c r="E262" s="3">
        <v>-8415000</v>
      </c>
      <c r="F262" s="3">
        <f t="shared" ref="F262:F325" si="32">-C262</f>
        <v>-21782000</v>
      </c>
      <c r="G262" s="4">
        <f t="shared" ref="G262:G325" si="33">-$G$3*D262</f>
        <v>12198200</v>
      </c>
      <c r="H262" s="4">
        <f t="shared" ref="H262:H325" si="34">-$H$3*E262</f>
        <v>5890500</v>
      </c>
      <c r="I262" s="4">
        <f t="shared" ref="I262:I325" si="35">SUM(F262:H262)</f>
        <v>-3693300</v>
      </c>
      <c r="J262" s="5">
        <f t="shared" ref="J262:J325" si="36">I262/C262</f>
        <v>-0.16955743274263152</v>
      </c>
      <c r="K262" s="4">
        <v>182868400</v>
      </c>
      <c r="L262" s="6">
        <f t="shared" ref="L262:L325" si="37">I262/K262</f>
        <v>-2.0196491028521057E-2</v>
      </c>
      <c r="M262" s="9">
        <v>6978409.4235484498</v>
      </c>
      <c r="N262" s="7">
        <f>Tabelle1[[#This Row],[Einfache_Steuer_Einkommen]]*Tabelle1[[#This Row],[Delta StEink]]*Tabelle1[[#This Row],[Gemeinde Anlage]]</f>
        <v>-262147.25296784012</v>
      </c>
      <c r="O262" s="2">
        <v>3.4583409999999999</v>
      </c>
      <c r="P262" s="8">
        <f t="shared" ref="P262:P325" si="38">I262*O262/100</f>
        <v>-127726.908153</v>
      </c>
      <c r="Q262" s="32">
        <v>1.86</v>
      </c>
      <c r="R262" s="28">
        <f t="shared" ref="R262:R325" si="39">P262*Q262</f>
        <v>-237572.04916458001</v>
      </c>
      <c r="S262" s="10">
        <f>(Tabelle1[[#This Row],[Auswirkungen auf den Steuerbetrag]]-Tabelle1[[#This Row],[Delta Steuerbetrag4]])/Tabelle1[[#This Row],[Einfache_Steuer_Einkommen]]</f>
        <v>3.5216053274735883E-3</v>
      </c>
      <c r="T262">
        <v>855</v>
      </c>
      <c r="U262" t="s">
        <v>87</v>
      </c>
      <c r="V262" t="b">
        <v>1</v>
      </c>
      <c r="W262" t="b">
        <v>1</v>
      </c>
      <c r="X262" t="s">
        <v>385</v>
      </c>
    </row>
    <row r="263" spans="1:26" x14ac:dyDescent="0.2">
      <c r="A263" s="2">
        <v>861</v>
      </c>
      <c r="B263" s="2" t="s">
        <v>86</v>
      </c>
      <c r="C263" s="3">
        <v>31817000</v>
      </c>
      <c r="D263" s="3">
        <v>-21990000</v>
      </c>
      <c r="E263" s="3">
        <v>-13069000</v>
      </c>
      <c r="F263" s="3">
        <f t="shared" si="32"/>
        <v>-31817000</v>
      </c>
      <c r="G263" s="4">
        <f t="shared" si="33"/>
        <v>15392999.999999998</v>
      </c>
      <c r="H263" s="4">
        <f t="shared" si="34"/>
        <v>9148300</v>
      </c>
      <c r="I263" s="4">
        <f t="shared" si="35"/>
        <v>-7275700.0000000019</v>
      </c>
      <c r="J263" s="5">
        <f t="shared" si="36"/>
        <v>-0.22867335072445555</v>
      </c>
      <c r="K263" s="4">
        <v>364833600</v>
      </c>
      <c r="L263" s="6">
        <f t="shared" si="37"/>
        <v>-1.9942516259467333E-2</v>
      </c>
      <c r="M263" s="9">
        <v>14567126.4621925</v>
      </c>
      <c r="N263" s="7">
        <f>Tabelle1[[#This Row],[Einfache_Steuer_Einkommen]]*Tabelle1[[#This Row],[Delta StEink]]*Tabelle1[[#This Row],[Gemeinde Anlage]]</f>
        <v>-389276.90947682771</v>
      </c>
      <c r="O263" s="2">
        <v>3.7142559999999998</v>
      </c>
      <c r="P263" s="8">
        <f t="shared" si="38"/>
        <v>-270238.12379200006</v>
      </c>
      <c r="Q263" s="32">
        <v>1.34</v>
      </c>
      <c r="R263" s="28">
        <f t="shared" si="39"/>
        <v>-362119.08588128007</v>
      </c>
      <c r="S263" s="10">
        <f>(Tabelle1[[#This Row],[Auswirkungen auf den Steuerbetrag]]-Tabelle1[[#This Row],[Delta Steuerbetrag4]])/Tabelle1[[#This Row],[Einfache_Steuer_Einkommen]]</f>
        <v>1.8643226353552307E-3</v>
      </c>
      <c r="T263">
        <v>861</v>
      </c>
      <c r="U263" t="s">
        <v>86</v>
      </c>
      <c r="V263" t="b">
        <v>1</v>
      </c>
      <c r="W263" t="b">
        <v>1</v>
      </c>
      <c r="X263" t="s">
        <v>385</v>
      </c>
    </row>
    <row r="264" spans="1:26" x14ac:dyDescent="0.2">
      <c r="A264" s="2">
        <v>863</v>
      </c>
      <c r="B264" s="2" t="s">
        <v>85</v>
      </c>
      <c r="C264" s="3">
        <v>3731000</v>
      </c>
      <c r="D264" s="3">
        <v>-3381000</v>
      </c>
      <c r="E264" s="3">
        <v>-1420000</v>
      </c>
      <c r="F264" s="3">
        <f t="shared" si="32"/>
        <v>-3731000</v>
      </c>
      <c r="G264" s="4">
        <f t="shared" si="33"/>
        <v>2366700</v>
      </c>
      <c r="H264" s="4">
        <f t="shared" si="34"/>
        <v>993999.99999999988</v>
      </c>
      <c r="I264" s="4">
        <f t="shared" si="35"/>
        <v>-370300.00000000012</v>
      </c>
      <c r="J264" s="5">
        <f t="shared" si="36"/>
        <v>-9.9249530956848062E-2</v>
      </c>
      <c r="K264" s="4">
        <v>31989900</v>
      </c>
      <c r="L264" s="6">
        <f t="shared" si="37"/>
        <v>-1.1575528526191082E-2</v>
      </c>
      <c r="M264" s="9">
        <v>1163690.42953075</v>
      </c>
      <c r="N264" s="7">
        <f>Tabelle1[[#This Row],[Einfache_Steuer_Einkommen]]*Tabelle1[[#This Row],[Delta StEink]]*Tabelle1[[#This Row],[Gemeinde Anlage]]</f>
        <v>-26267.146937243062</v>
      </c>
      <c r="O264" s="2">
        <v>3.4706049999999999</v>
      </c>
      <c r="P264" s="8">
        <f t="shared" si="38"/>
        <v>-12851.650315000003</v>
      </c>
      <c r="Q264" s="32">
        <v>1.95</v>
      </c>
      <c r="R264" s="28">
        <f t="shared" si="39"/>
        <v>-25060.718114250005</v>
      </c>
      <c r="S264" s="10">
        <f>(Tabelle1[[#This Row],[Auswirkungen auf den Steuerbetrag]]-Tabelle1[[#This Row],[Delta Steuerbetrag4]])/Tabelle1[[#This Row],[Einfache_Steuer_Einkommen]]</f>
        <v>1.0367266004581142E-3</v>
      </c>
      <c r="T264">
        <v>863</v>
      </c>
      <c r="U264" t="s">
        <v>85</v>
      </c>
      <c r="V264" t="b">
        <v>1</v>
      </c>
      <c r="W264" t="b">
        <v>1</v>
      </c>
      <c r="X264" t="s">
        <v>385</v>
      </c>
    </row>
    <row r="265" spans="1:26" x14ac:dyDescent="0.2">
      <c r="A265" s="2">
        <v>866</v>
      </c>
      <c r="B265" s="2" t="s">
        <v>84</v>
      </c>
      <c r="C265" s="3">
        <v>4940000</v>
      </c>
      <c r="D265" s="3">
        <v>-4344000</v>
      </c>
      <c r="E265" s="3">
        <v>-2022000</v>
      </c>
      <c r="F265" s="3">
        <f t="shared" si="32"/>
        <v>-4940000</v>
      </c>
      <c r="G265" s="4">
        <f t="shared" si="33"/>
        <v>3040800</v>
      </c>
      <c r="H265" s="4">
        <f t="shared" si="34"/>
        <v>1415400</v>
      </c>
      <c r="I265" s="4">
        <f t="shared" si="35"/>
        <v>-483800</v>
      </c>
      <c r="J265" s="5">
        <f t="shared" si="36"/>
        <v>-9.7935222672064781E-2</v>
      </c>
      <c r="K265" s="4">
        <v>47061600</v>
      </c>
      <c r="L265" s="6">
        <f t="shared" si="37"/>
        <v>-1.0280143471535179E-2</v>
      </c>
      <c r="M265" s="9">
        <v>1868953.1734634</v>
      </c>
      <c r="N265" s="7">
        <f>Tabelle1[[#This Row],[Einfache_Steuer_Einkommen]]*Tabelle1[[#This Row],[Delta StEink]]*Tabelle1[[#This Row],[Gemeinde Anlage]]</f>
        <v>-29588.18441776848</v>
      </c>
      <c r="O265" s="2">
        <v>3.717384</v>
      </c>
      <c r="P265" s="8">
        <f t="shared" si="38"/>
        <v>-17984.703792</v>
      </c>
      <c r="Q265" s="32">
        <v>1.54</v>
      </c>
      <c r="R265" s="28">
        <f t="shared" si="39"/>
        <v>-27696.44383968</v>
      </c>
      <c r="S265" s="10">
        <f>(Tabelle1[[#This Row],[Auswirkungen auf den Steuerbetrag]]-Tabelle1[[#This Row],[Delta Steuerbetrag4]])/Tabelle1[[#This Row],[Einfache_Steuer_Einkommen]]</f>
        <v>1.012192603297199E-3</v>
      </c>
      <c r="T265">
        <v>866</v>
      </c>
      <c r="U265" t="s">
        <v>84</v>
      </c>
      <c r="V265" t="b">
        <v>1</v>
      </c>
      <c r="W265" t="b">
        <v>1</v>
      </c>
      <c r="X265" t="s">
        <v>385</v>
      </c>
    </row>
    <row r="266" spans="1:26" x14ac:dyDescent="0.2">
      <c r="A266" s="2">
        <v>867</v>
      </c>
      <c r="B266" s="2" t="s">
        <v>83</v>
      </c>
      <c r="C266" s="3">
        <v>2282000</v>
      </c>
      <c r="D266" s="3">
        <v>-2266000</v>
      </c>
      <c r="E266" s="3">
        <v>-940000</v>
      </c>
      <c r="F266" s="3">
        <f t="shared" si="32"/>
        <v>-2282000</v>
      </c>
      <c r="G266" s="4">
        <f t="shared" si="33"/>
        <v>1586200</v>
      </c>
      <c r="H266" s="4">
        <f t="shared" si="34"/>
        <v>658000</v>
      </c>
      <c r="I266" s="4">
        <f t="shared" si="35"/>
        <v>-37800</v>
      </c>
      <c r="J266" s="5">
        <f t="shared" si="36"/>
        <v>-1.6564417177914112E-2</v>
      </c>
      <c r="K266" s="4">
        <v>21137300</v>
      </c>
      <c r="L266" s="6">
        <f t="shared" si="37"/>
        <v>-1.7883078728125163E-3</v>
      </c>
      <c r="M266" s="9">
        <v>762848.98141404998</v>
      </c>
      <c r="N266" s="7">
        <f>Tabelle1[[#This Row],[Einfache_Steuer_Einkommen]]*Tabelle1[[#This Row],[Delta StEink]]*Tabelle1[[#This Row],[Gemeinde Anlage]]</f>
        <v>-2496.502175790451</v>
      </c>
      <c r="O266" s="2">
        <v>3.408258</v>
      </c>
      <c r="P266" s="8">
        <f t="shared" si="38"/>
        <v>-1288.321524</v>
      </c>
      <c r="Q266" s="32">
        <v>1.83</v>
      </c>
      <c r="R266" s="28">
        <f t="shared" si="39"/>
        <v>-2357.6283889199999</v>
      </c>
      <c r="S266" s="10">
        <f>(Tabelle1[[#This Row],[Auswirkungen auf den Steuerbetrag]]-Tabelle1[[#This Row],[Delta Steuerbetrag4]])/Tabelle1[[#This Row],[Einfache_Steuer_Einkommen]]</f>
        <v>1.8204623753056423E-4</v>
      </c>
      <c r="T266">
        <v>867</v>
      </c>
      <c r="U266" t="s">
        <v>83</v>
      </c>
      <c r="V266" t="b">
        <v>1</v>
      </c>
      <c r="W266" t="b">
        <v>1</v>
      </c>
      <c r="X266" t="s">
        <v>385</v>
      </c>
    </row>
    <row r="267" spans="1:26" x14ac:dyDescent="0.2">
      <c r="A267" s="2">
        <v>868</v>
      </c>
      <c r="B267" s="2" t="s">
        <v>82</v>
      </c>
      <c r="C267" s="3">
        <v>1243000</v>
      </c>
      <c r="D267" s="3">
        <v>-726000</v>
      </c>
      <c r="E267" s="3">
        <v>-454000</v>
      </c>
      <c r="F267" s="3">
        <f t="shared" si="32"/>
        <v>-1243000</v>
      </c>
      <c r="G267" s="4">
        <f t="shared" si="33"/>
        <v>508199.99999999994</v>
      </c>
      <c r="H267" s="4">
        <f t="shared" si="34"/>
        <v>317800</v>
      </c>
      <c r="I267" s="4">
        <f t="shared" si="35"/>
        <v>-417000</v>
      </c>
      <c r="J267" s="5">
        <f t="shared" si="36"/>
        <v>-0.335478680611424</v>
      </c>
      <c r="K267" s="4">
        <v>9211200</v>
      </c>
      <c r="L267" s="6">
        <f t="shared" si="37"/>
        <v>-4.5270974465867642E-2</v>
      </c>
      <c r="M267" s="9">
        <v>352999.37470470002</v>
      </c>
      <c r="N267" s="7">
        <f>Tabelle1[[#This Row],[Einfache_Steuer_Einkommen]]*Tabelle1[[#This Row],[Delta StEink]]*Tabelle1[[#This Row],[Gemeinde Anlage]]</f>
        <v>-23811.132261298339</v>
      </c>
      <c r="O267" s="2">
        <v>3.5465900000000001</v>
      </c>
      <c r="P267" s="8">
        <f t="shared" si="38"/>
        <v>-14789.2803</v>
      </c>
      <c r="Q267" s="32">
        <v>1.49</v>
      </c>
      <c r="R267" s="28">
        <f t="shared" si="39"/>
        <v>-22036.027646999999</v>
      </c>
      <c r="S267" s="10">
        <f>(Tabelle1[[#This Row],[Auswirkungen auf den Steuerbetrag]]-Tabelle1[[#This Row],[Delta Steuerbetrag4]])/Tabelle1[[#This Row],[Einfache_Steuer_Einkommen]]</f>
        <v>5.0286338772789468E-3</v>
      </c>
      <c r="T267">
        <v>868</v>
      </c>
      <c r="U267" t="s">
        <v>82</v>
      </c>
      <c r="V267" t="b">
        <v>1</v>
      </c>
      <c r="W267" t="b">
        <v>1</v>
      </c>
      <c r="X267" t="s">
        <v>385</v>
      </c>
    </row>
    <row r="268" spans="1:26" x14ac:dyDescent="0.2">
      <c r="A268" s="2">
        <v>869</v>
      </c>
      <c r="B268" s="2" t="s">
        <v>81</v>
      </c>
      <c r="C268" s="3">
        <v>4541000</v>
      </c>
      <c r="D268" s="3">
        <v>-2727000</v>
      </c>
      <c r="E268" s="3">
        <v>-1706000</v>
      </c>
      <c r="F268" s="3">
        <f t="shared" si="32"/>
        <v>-4541000</v>
      </c>
      <c r="G268" s="4">
        <f t="shared" si="33"/>
        <v>1908899.9999999998</v>
      </c>
      <c r="H268" s="4">
        <f t="shared" si="34"/>
        <v>1194200</v>
      </c>
      <c r="I268" s="4">
        <f t="shared" si="35"/>
        <v>-1437900</v>
      </c>
      <c r="J268" s="5">
        <f t="shared" si="36"/>
        <v>-0.31664831534904209</v>
      </c>
      <c r="K268" s="4">
        <v>33379800</v>
      </c>
      <c r="L268" s="6">
        <f t="shared" si="37"/>
        <v>-4.3076950730681428E-2</v>
      </c>
      <c r="M268" s="9">
        <v>1303650.1631251499</v>
      </c>
      <c r="N268" s="7">
        <f>Tabelle1[[#This Row],[Einfache_Steuer_Einkommen]]*Tabelle1[[#This Row],[Delta StEink]]*Tabelle1[[#This Row],[Gemeinde Anlage]]</f>
        <v>-101083.0929245764</v>
      </c>
      <c r="O268" s="2">
        <v>3.6586630000000002</v>
      </c>
      <c r="P268" s="8">
        <f t="shared" si="38"/>
        <v>-52607.915277000007</v>
      </c>
      <c r="Q268" s="32">
        <v>1.8</v>
      </c>
      <c r="R268" s="28">
        <f t="shared" si="39"/>
        <v>-94694.247498600016</v>
      </c>
      <c r="S268" s="10">
        <f>(Tabelle1[[#This Row],[Auswirkungen auf den Steuerbetrag]]-Tabelle1[[#This Row],[Delta Steuerbetrag4]])/Tabelle1[[#This Row],[Einfache_Steuer_Einkommen]]</f>
        <v>4.9007361075005329E-3</v>
      </c>
      <c r="T268">
        <v>869</v>
      </c>
      <c r="U268" t="s">
        <v>81</v>
      </c>
      <c r="V268" t="b">
        <v>1</v>
      </c>
      <c r="W268" t="b">
        <v>1</v>
      </c>
      <c r="X268" t="s">
        <v>385</v>
      </c>
    </row>
    <row r="269" spans="1:26" x14ac:dyDescent="0.2">
      <c r="A269" s="2">
        <v>870</v>
      </c>
      <c r="B269" s="2" t="s">
        <v>80</v>
      </c>
      <c r="C269" s="3">
        <v>13436000</v>
      </c>
      <c r="D269" s="3">
        <v>-12405000</v>
      </c>
      <c r="E269" s="3">
        <v>-4848000</v>
      </c>
      <c r="F269" s="3">
        <f t="shared" si="32"/>
        <v>-13436000</v>
      </c>
      <c r="G269" s="4">
        <f t="shared" si="33"/>
        <v>8683500</v>
      </c>
      <c r="H269" s="4">
        <f t="shared" si="34"/>
        <v>3393600</v>
      </c>
      <c r="I269" s="4">
        <f t="shared" si="35"/>
        <v>-1358900</v>
      </c>
      <c r="J269" s="5">
        <f t="shared" si="36"/>
        <v>-0.10113873176540637</v>
      </c>
      <c r="K269" s="4">
        <v>134363000</v>
      </c>
      <c r="L269" s="6">
        <f t="shared" si="37"/>
        <v>-1.0113647358275716E-2</v>
      </c>
      <c r="M269" s="9">
        <v>5383330.44597157</v>
      </c>
      <c r="N269" s="7">
        <f>Tabelle1[[#This Row],[Einfache_Steuer_Einkommen]]*Tabelle1[[#This Row],[Delta StEink]]*Tabelle1[[#This Row],[Gemeinde Anlage]]</f>
        <v>-89289.973419545975</v>
      </c>
      <c r="O269" s="2">
        <v>3.7824110000000002</v>
      </c>
      <c r="P269" s="8">
        <f t="shared" si="38"/>
        <v>-51399.183079000002</v>
      </c>
      <c r="Q269" s="32">
        <v>1.64</v>
      </c>
      <c r="R269" s="28">
        <f t="shared" si="39"/>
        <v>-84294.660249559995</v>
      </c>
      <c r="S269" s="10">
        <f>(Tabelle1[[#This Row],[Auswirkungen auf den Steuerbetrag]]-Tabelle1[[#This Row],[Delta Steuerbetrag4]])/Tabelle1[[#This Row],[Einfache_Steuer_Einkommen]]</f>
        <v>9.2792244877407646E-4</v>
      </c>
      <c r="T269">
        <v>870</v>
      </c>
      <c r="U269" t="s">
        <v>80</v>
      </c>
      <c r="V269" t="b">
        <v>1</v>
      </c>
      <c r="W269" t="b">
        <v>1</v>
      </c>
      <c r="X269" t="s">
        <v>385</v>
      </c>
    </row>
    <row r="270" spans="1:26" x14ac:dyDescent="0.2">
      <c r="A270" s="2">
        <v>872</v>
      </c>
      <c r="B270" s="2" t="s">
        <v>79</v>
      </c>
      <c r="C270" s="3">
        <v>5996000</v>
      </c>
      <c r="D270" s="3">
        <v>-4866000</v>
      </c>
      <c r="E270" s="3">
        <v>-2581000</v>
      </c>
      <c r="F270" s="3">
        <f t="shared" si="32"/>
        <v>-5996000</v>
      </c>
      <c r="G270" s="4">
        <f t="shared" si="33"/>
        <v>3406200</v>
      </c>
      <c r="H270" s="4">
        <f t="shared" si="34"/>
        <v>1806700</v>
      </c>
      <c r="I270" s="4">
        <f t="shared" si="35"/>
        <v>-783100</v>
      </c>
      <c r="J270" s="5">
        <f t="shared" si="36"/>
        <v>-0.1306037358238826</v>
      </c>
      <c r="K270" s="4">
        <v>58440900</v>
      </c>
      <c r="L270" s="6">
        <f t="shared" si="37"/>
        <v>-1.3399862082890578E-2</v>
      </c>
      <c r="M270" s="9">
        <v>2274703.13151955</v>
      </c>
      <c r="N270" s="7">
        <f>Tabelle1[[#This Row],[Einfache_Steuer_Einkommen]]*Tabelle1[[#This Row],[Delta StEink]]*Tabelle1[[#This Row],[Gemeinde Anlage]]</f>
        <v>-46025.869445240729</v>
      </c>
      <c r="O270" s="2">
        <v>3.6019640000000002</v>
      </c>
      <c r="P270" s="8">
        <f t="shared" si="38"/>
        <v>-28206.980084000003</v>
      </c>
      <c r="Q270" s="32">
        <v>1.51</v>
      </c>
      <c r="R270" s="28">
        <f t="shared" si="39"/>
        <v>-42592.539926840007</v>
      </c>
      <c r="S270" s="10">
        <f>(Tabelle1[[#This Row],[Auswirkungen auf den Steuerbetrag]]-Tabelle1[[#This Row],[Delta Steuerbetrag4]])/Tabelle1[[#This Row],[Einfache_Steuer_Einkommen]]</f>
        <v>1.5093527901846185E-3</v>
      </c>
      <c r="T270">
        <v>872</v>
      </c>
      <c r="U270" t="s">
        <v>79</v>
      </c>
      <c r="V270" t="b">
        <v>1</v>
      </c>
      <c r="W270" t="b">
        <v>1</v>
      </c>
      <c r="X270" t="s">
        <v>385</v>
      </c>
    </row>
    <row r="271" spans="1:26" x14ac:dyDescent="0.2">
      <c r="A271" s="2">
        <v>877</v>
      </c>
      <c r="B271" s="2" t="s">
        <v>78</v>
      </c>
      <c r="C271" s="3">
        <v>1047000</v>
      </c>
      <c r="D271" s="3">
        <v>-879000</v>
      </c>
      <c r="E271" s="3">
        <v>-530000</v>
      </c>
      <c r="F271" s="3">
        <f t="shared" si="32"/>
        <v>-1047000</v>
      </c>
      <c r="G271" s="4">
        <f t="shared" si="33"/>
        <v>615300</v>
      </c>
      <c r="H271" s="4">
        <f t="shared" si="34"/>
        <v>371000</v>
      </c>
      <c r="I271" s="4">
        <f t="shared" si="35"/>
        <v>-60700</v>
      </c>
      <c r="J271" s="5">
        <f t="shared" si="36"/>
        <v>-5.7975167144221587E-2</v>
      </c>
      <c r="K271" s="4">
        <v>13899900</v>
      </c>
      <c r="L271" s="6">
        <f t="shared" si="37"/>
        <v>-4.3669378916395083E-3</v>
      </c>
      <c r="M271" s="9">
        <v>532253.8978562</v>
      </c>
      <c r="N271" s="7">
        <f>Tabelle1[[#This Row],[Einfache_Steuer_Einkommen]]*Tabelle1[[#This Row],[Delta StEink]]*Tabelle1[[#This Row],[Gemeinde Anlage]]</f>
        <v>-4160.5322889927047</v>
      </c>
      <c r="O271" s="2">
        <v>3.3849589999999998</v>
      </c>
      <c r="P271" s="8">
        <f t="shared" si="38"/>
        <v>-2054.6701129999997</v>
      </c>
      <c r="Q271" s="32">
        <v>1.79</v>
      </c>
      <c r="R271" s="28">
        <f t="shared" si="39"/>
        <v>-3677.8595022699997</v>
      </c>
      <c r="S271" s="10">
        <f>(Tabelle1[[#This Row],[Auswirkungen auf den Steuerbetrag]]-Tabelle1[[#This Row],[Delta Steuerbetrag4]])/Tabelle1[[#This Row],[Einfache_Steuer_Einkommen]]</f>
        <v>9.0684688015776568E-4</v>
      </c>
      <c r="T271">
        <v>877</v>
      </c>
      <c r="U271" t="s">
        <v>78</v>
      </c>
      <c r="V271" t="b">
        <v>1</v>
      </c>
      <c r="W271" t="b">
        <v>1</v>
      </c>
      <c r="X271" t="s">
        <v>385</v>
      </c>
      <c r="Z271">
        <v>0</v>
      </c>
    </row>
    <row r="272" spans="1:26" x14ac:dyDescent="0.2">
      <c r="A272" s="2">
        <v>879</v>
      </c>
      <c r="B272" s="2" t="s">
        <v>77</v>
      </c>
      <c r="C272" s="3">
        <v>9374000</v>
      </c>
      <c r="D272" s="3">
        <v>-7935000</v>
      </c>
      <c r="E272" s="3">
        <v>-3727000</v>
      </c>
      <c r="F272" s="3">
        <f t="shared" si="32"/>
        <v>-9374000</v>
      </c>
      <c r="G272" s="4">
        <f t="shared" si="33"/>
        <v>5554500</v>
      </c>
      <c r="H272" s="4">
        <f t="shared" si="34"/>
        <v>2608900</v>
      </c>
      <c r="I272" s="4">
        <f t="shared" si="35"/>
        <v>-1210600</v>
      </c>
      <c r="J272" s="5">
        <f t="shared" si="36"/>
        <v>-0.1291444420738212</v>
      </c>
      <c r="K272" s="4">
        <v>85670500</v>
      </c>
      <c r="L272" s="6">
        <f t="shared" si="37"/>
        <v>-1.4130885193853193E-2</v>
      </c>
      <c r="M272" s="9">
        <v>3301666.8900901498</v>
      </c>
      <c r="N272" s="7">
        <f>Tabelle1[[#This Row],[Einfache_Steuer_Einkommen]]*Tabelle1[[#This Row],[Delta StEink]]*Tabelle1[[#This Row],[Gemeinde Anlage]]</f>
        <v>-84912.965905422592</v>
      </c>
      <c r="O272" s="2">
        <v>3.4363700000000001</v>
      </c>
      <c r="P272" s="8">
        <f t="shared" si="38"/>
        <v>-41600.695220000001</v>
      </c>
      <c r="Q272" s="32">
        <v>1.82</v>
      </c>
      <c r="R272" s="28">
        <f t="shared" si="39"/>
        <v>-75713.265300400002</v>
      </c>
      <c r="S272" s="10">
        <f>(Tabelle1[[#This Row],[Auswirkungen auf den Steuerbetrag]]-Tabelle1[[#This Row],[Delta Steuerbetrag4]])/Tabelle1[[#This Row],[Einfache_Steuer_Einkommen]]</f>
        <v>2.7863806105440873E-3</v>
      </c>
      <c r="T272">
        <v>879</v>
      </c>
      <c r="U272" t="s">
        <v>77</v>
      </c>
      <c r="V272" t="b">
        <v>1</v>
      </c>
      <c r="W272" t="b">
        <v>1</v>
      </c>
      <c r="X272" t="s">
        <v>385</v>
      </c>
    </row>
    <row r="273" spans="1:24" x14ac:dyDescent="0.2">
      <c r="A273" s="2">
        <v>880</v>
      </c>
      <c r="B273" s="2" t="s">
        <v>76</v>
      </c>
      <c r="C273" s="3">
        <v>4632000</v>
      </c>
      <c r="D273" s="3">
        <v>-5414000</v>
      </c>
      <c r="E273" s="3">
        <v>-1830000</v>
      </c>
      <c r="F273" s="3">
        <f t="shared" si="32"/>
        <v>-4632000</v>
      </c>
      <c r="G273" s="4">
        <f t="shared" si="33"/>
        <v>3789799.9999999995</v>
      </c>
      <c r="H273" s="4">
        <f t="shared" si="34"/>
        <v>1281000</v>
      </c>
      <c r="I273" s="4">
        <f t="shared" si="35"/>
        <v>438799.99999999953</v>
      </c>
      <c r="J273" s="5">
        <f t="shared" si="36"/>
        <v>9.4732297063903181E-2</v>
      </c>
      <c r="K273" s="4">
        <v>43937300</v>
      </c>
      <c r="L273" s="6">
        <f t="shared" si="37"/>
        <v>9.9869586888588855E-3</v>
      </c>
      <c r="M273" s="9">
        <v>1598500.29492635</v>
      </c>
      <c r="N273" s="7">
        <f>Tabelle1[[#This Row],[Einfache_Steuer_Einkommen]]*Tabelle1[[#This Row],[Delta StEink]]*Tabelle1[[#This Row],[Gemeinde Anlage]]</f>
        <v>29533.689357682673</v>
      </c>
      <c r="O273" s="2">
        <v>3.295442</v>
      </c>
      <c r="P273" s="8">
        <f t="shared" si="38"/>
        <v>14460.399495999985</v>
      </c>
      <c r="Q273" s="32">
        <v>1.85</v>
      </c>
      <c r="R273" s="28">
        <f t="shared" si="39"/>
        <v>26751.739067599974</v>
      </c>
      <c r="S273" s="10">
        <f>(Tabelle1[[#This Row],[Auswirkungen auf den Steuerbetrag]]-Tabelle1[[#This Row],[Delta Steuerbetrag4]])/Tabelle1[[#This Row],[Einfache_Steuer_Einkommen]]</f>
        <v>-1.7403501888067377E-3</v>
      </c>
      <c r="T273">
        <v>880</v>
      </c>
      <c r="U273" t="s">
        <v>76</v>
      </c>
      <c r="V273" t="b">
        <v>1</v>
      </c>
      <c r="W273" t="b">
        <v>1</v>
      </c>
      <c r="X273" t="s">
        <v>385</v>
      </c>
    </row>
    <row r="274" spans="1:24" x14ac:dyDescent="0.2">
      <c r="A274" s="2">
        <v>883</v>
      </c>
      <c r="B274" s="2" t="s">
        <v>75</v>
      </c>
      <c r="C274" s="3">
        <v>7545000</v>
      </c>
      <c r="D274" s="3">
        <v>-6549000</v>
      </c>
      <c r="E274" s="3">
        <v>-2760000</v>
      </c>
      <c r="F274" s="3">
        <f t="shared" si="32"/>
        <v>-7545000</v>
      </c>
      <c r="G274" s="4">
        <f t="shared" si="33"/>
        <v>4584300</v>
      </c>
      <c r="H274" s="4">
        <f t="shared" si="34"/>
        <v>1931999.9999999998</v>
      </c>
      <c r="I274" s="4">
        <f t="shared" si="35"/>
        <v>-1028700.0000000002</v>
      </c>
      <c r="J274" s="5">
        <f t="shared" si="36"/>
        <v>-0.13634194831013918</v>
      </c>
      <c r="K274" s="4">
        <v>58844900</v>
      </c>
      <c r="L274" s="6">
        <f t="shared" si="37"/>
        <v>-1.7481548953265282E-2</v>
      </c>
      <c r="M274" s="9">
        <v>2236288.1822835999</v>
      </c>
      <c r="N274" s="7">
        <f>Tabelle1[[#This Row],[Einfache_Steuer_Einkommen]]*Tabelle1[[#This Row],[Delta StEink]]*Tabelle1[[#This Row],[Gemeinde Anlage]]</f>
        <v>-68023.17951802694</v>
      </c>
      <c r="O274" s="2">
        <v>3.4742739999999999</v>
      </c>
      <c r="P274" s="8">
        <f t="shared" si="38"/>
        <v>-35739.856638000005</v>
      </c>
      <c r="Q274" s="32">
        <v>1.74</v>
      </c>
      <c r="R274" s="28">
        <f t="shared" si="39"/>
        <v>-62187.350550120005</v>
      </c>
      <c r="S274" s="10">
        <f>(Tabelle1[[#This Row],[Auswirkungen auf den Steuerbetrag]]-Tabelle1[[#This Row],[Delta Steuerbetrag4]])/Tabelle1[[#This Row],[Einfache_Steuer_Einkommen]]</f>
        <v>2.6096050652772494E-3</v>
      </c>
      <c r="T274">
        <v>883</v>
      </c>
      <c r="U274" t="s">
        <v>75</v>
      </c>
      <c r="V274" t="b">
        <v>1</v>
      </c>
      <c r="W274" t="b">
        <v>1</v>
      </c>
      <c r="X274" t="s">
        <v>385</v>
      </c>
    </row>
    <row r="275" spans="1:24" x14ac:dyDescent="0.2">
      <c r="A275" s="2">
        <v>884</v>
      </c>
      <c r="B275" s="2" t="s">
        <v>74</v>
      </c>
      <c r="C275" s="3">
        <v>10293000</v>
      </c>
      <c r="D275" s="3">
        <v>-8589000</v>
      </c>
      <c r="E275" s="3">
        <v>-4015000</v>
      </c>
      <c r="F275" s="3">
        <f t="shared" si="32"/>
        <v>-10293000</v>
      </c>
      <c r="G275" s="4">
        <f t="shared" si="33"/>
        <v>6012300</v>
      </c>
      <c r="H275" s="4">
        <f t="shared" si="34"/>
        <v>2810500</v>
      </c>
      <c r="I275" s="4">
        <f t="shared" si="35"/>
        <v>-1470200</v>
      </c>
      <c r="J275" s="5">
        <f t="shared" si="36"/>
        <v>-0.14283493636451958</v>
      </c>
      <c r="K275" s="4">
        <v>80025600</v>
      </c>
      <c r="L275" s="6">
        <f t="shared" si="37"/>
        <v>-1.8371621081253998E-2</v>
      </c>
      <c r="M275" s="9">
        <v>3137603.0029092501</v>
      </c>
      <c r="N275" s="7">
        <f>Tabelle1[[#This Row],[Einfache_Steuer_Einkommen]]*Tabelle1[[#This Row],[Delta StEink]]*Tabelle1[[#This Row],[Gemeinde Anlage]]</f>
        <v>-92228.565556565489</v>
      </c>
      <c r="O275" s="2">
        <v>3.61774</v>
      </c>
      <c r="P275" s="8">
        <f t="shared" si="38"/>
        <v>-53188.013480000001</v>
      </c>
      <c r="Q275" s="32">
        <v>1.6</v>
      </c>
      <c r="R275" s="28">
        <f t="shared" si="39"/>
        <v>-85100.821568000014</v>
      </c>
      <c r="S275" s="10">
        <f>(Tabelle1[[#This Row],[Auswirkungen auf den Steuerbetrag]]-Tabelle1[[#This Row],[Delta Steuerbetrag4]])/Tabelle1[[#This Row],[Einfache_Steuer_Einkommen]]</f>
        <v>2.2717163331232421E-3</v>
      </c>
      <c r="T275">
        <v>884</v>
      </c>
      <c r="U275" t="s">
        <v>74</v>
      </c>
      <c r="V275" t="b">
        <v>1</v>
      </c>
      <c r="W275" t="b">
        <v>1</v>
      </c>
      <c r="X275" t="s">
        <v>385</v>
      </c>
    </row>
    <row r="276" spans="1:24" x14ac:dyDescent="0.2">
      <c r="A276" s="2">
        <v>885</v>
      </c>
      <c r="B276" s="2" t="s">
        <v>73</v>
      </c>
      <c r="C276" s="3">
        <v>8345000</v>
      </c>
      <c r="D276" s="3">
        <v>-5398000</v>
      </c>
      <c r="E276" s="3">
        <v>-3047000</v>
      </c>
      <c r="F276" s="3">
        <f t="shared" si="32"/>
        <v>-8345000</v>
      </c>
      <c r="G276" s="4">
        <f t="shared" si="33"/>
        <v>3778599.9999999995</v>
      </c>
      <c r="H276" s="4">
        <f t="shared" si="34"/>
        <v>2132900</v>
      </c>
      <c r="I276" s="4">
        <f t="shared" si="35"/>
        <v>-2433500</v>
      </c>
      <c r="J276" s="5">
        <f t="shared" si="36"/>
        <v>-0.29161174355901737</v>
      </c>
      <c r="K276" s="4">
        <v>64950900</v>
      </c>
      <c r="L276" s="6">
        <f t="shared" si="37"/>
        <v>-3.746676335508823E-2</v>
      </c>
      <c r="M276" s="9">
        <v>2514529.8508898001</v>
      </c>
      <c r="N276" s="7">
        <f>Tabelle1[[#This Row],[Einfache_Steuer_Einkommen]]*Tabelle1[[#This Row],[Delta StEink]]*Tabelle1[[#This Row],[Gemeinde Anlage]]</f>
        <v>-153564.4106423273</v>
      </c>
      <c r="O276" s="2">
        <v>3.6169630000000002</v>
      </c>
      <c r="P276" s="8">
        <f t="shared" si="38"/>
        <v>-88018.794605000003</v>
      </c>
      <c r="Q276" s="32">
        <v>1.63</v>
      </c>
      <c r="R276" s="28">
        <f t="shared" si="39"/>
        <v>-143470.63520615001</v>
      </c>
      <c r="S276" s="10">
        <f>(Tabelle1[[#This Row],[Auswirkungen auf den Steuerbetrag]]-Tabelle1[[#This Row],[Delta Steuerbetrag4]])/Tabelle1[[#This Row],[Einfache_Steuer_Einkommen]]</f>
        <v>4.0141799997345344E-3</v>
      </c>
      <c r="T276">
        <v>885</v>
      </c>
      <c r="U276" t="s">
        <v>73</v>
      </c>
      <c r="V276" t="b">
        <v>1</v>
      </c>
      <c r="W276" t="b">
        <v>1</v>
      </c>
      <c r="X276" t="s">
        <v>385</v>
      </c>
    </row>
    <row r="277" spans="1:24" x14ac:dyDescent="0.2">
      <c r="A277" s="2">
        <v>886</v>
      </c>
      <c r="B277" s="2" t="s">
        <v>72</v>
      </c>
      <c r="C277" s="3">
        <v>9586000</v>
      </c>
      <c r="D277" s="3">
        <v>-8470000</v>
      </c>
      <c r="E277" s="3">
        <v>-4242000</v>
      </c>
      <c r="F277" s="3">
        <f t="shared" si="32"/>
        <v>-9586000</v>
      </c>
      <c r="G277" s="4">
        <f t="shared" si="33"/>
        <v>5929000</v>
      </c>
      <c r="H277" s="4">
        <f t="shared" si="34"/>
        <v>2969400</v>
      </c>
      <c r="I277" s="4">
        <f t="shared" si="35"/>
        <v>-687600</v>
      </c>
      <c r="J277" s="5">
        <f t="shared" si="36"/>
        <v>-7.1729605674942631E-2</v>
      </c>
      <c r="K277" s="4">
        <v>76695300</v>
      </c>
      <c r="L277" s="6">
        <f t="shared" si="37"/>
        <v>-8.9653472898600043E-3</v>
      </c>
      <c r="M277" s="9">
        <v>2915301.5771932998</v>
      </c>
      <c r="N277" s="7">
        <f>Tabelle1[[#This Row],[Einfache_Steuer_Einkommen]]*Tabelle1[[#This Row],[Delta StEink]]*Tabelle1[[#This Row],[Gemeinde Anlage]]</f>
        <v>-50705.180722776218</v>
      </c>
      <c r="O277" s="2">
        <v>3.3219780000000001</v>
      </c>
      <c r="P277" s="8">
        <f t="shared" si="38"/>
        <v>-22841.920728000001</v>
      </c>
      <c r="Q277" s="32">
        <v>1.94</v>
      </c>
      <c r="R277" s="28">
        <f t="shared" si="39"/>
        <v>-44313.326212320004</v>
      </c>
      <c r="S277" s="10">
        <f>(Tabelle1[[#This Row],[Auswirkungen auf den Steuerbetrag]]-Tabelle1[[#This Row],[Delta Steuerbetrag4]])/Tabelle1[[#This Row],[Einfache_Steuer_Einkommen]]</f>
        <v>2.1925191412306504E-3</v>
      </c>
      <c r="T277">
        <v>886</v>
      </c>
      <c r="U277" t="s">
        <v>72</v>
      </c>
      <c r="V277" t="b">
        <v>1</v>
      </c>
      <c r="W277" t="b">
        <v>1</v>
      </c>
      <c r="X277" t="s">
        <v>385</v>
      </c>
    </row>
    <row r="278" spans="1:24" x14ac:dyDescent="0.2">
      <c r="A278" s="2">
        <v>888</v>
      </c>
      <c r="B278" s="2" t="s">
        <v>71</v>
      </c>
      <c r="C278" s="3">
        <v>4178000</v>
      </c>
      <c r="D278" s="3">
        <v>-3977000</v>
      </c>
      <c r="E278" s="3">
        <v>-1448000</v>
      </c>
      <c r="F278" s="3">
        <f t="shared" si="32"/>
        <v>-4178000</v>
      </c>
      <c r="G278" s="4">
        <f t="shared" si="33"/>
        <v>2783900</v>
      </c>
      <c r="H278" s="4">
        <f t="shared" si="34"/>
        <v>1013599.9999999999</v>
      </c>
      <c r="I278" s="4">
        <f t="shared" si="35"/>
        <v>-380500.00000000012</v>
      </c>
      <c r="J278" s="5">
        <f t="shared" si="36"/>
        <v>-9.1072283389181455E-2</v>
      </c>
      <c r="K278" s="4">
        <v>37769100</v>
      </c>
      <c r="L278" s="6">
        <f t="shared" si="37"/>
        <v>-1.0074372966260783E-2</v>
      </c>
      <c r="M278" s="9">
        <v>1461218.4224310501</v>
      </c>
      <c r="N278" s="7">
        <f>Tabelle1[[#This Row],[Einfache_Steuer_Einkommen]]*Tabelle1[[#This Row],[Delta StEink]]*Tabelle1[[#This Row],[Gemeinde Anlage]]</f>
        <v>-24878.252339933304</v>
      </c>
      <c r="O278" s="2">
        <v>3.5804040000000001</v>
      </c>
      <c r="P278" s="8">
        <f t="shared" si="38"/>
        <v>-13623.437220000005</v>
      </c>
      <c r="Q278" s="32">
        <v>1.69</v>
      </c>
      <c r="R278" s="28">
        <f t="shared" si="39"/>
        <v>-23023.608901800009</v>
      </c>
      <c r="S278" s="10">
        <f>(Tabelle1[[#This Row],[Auswirkungen auf den Steuerbetrag]]-Tabelle1[[#This Row],[Delta Steuerbetrag4]])/Tabelle1[[#This Row],[Einfache_Steuer_Einkommen]]</f>
        <v>1.2692444946373572E-3</v>
      </c>
      <c r="T278">
        <v>888</v>
      </c>
      <c r="U278" t="s">
        <v>71</v>
      </c>
      <c r="V278" t="b">
        <v>1</v>
      </c>
      <c r="W278" t="b">
        <v>1</v>
      </c>
      <c r="X278" t="s">
        <v>385</v>
      </c>
    </row>
    <row r="279" spans="1:24" x14ac:dyDescent="0.2">
      <c r="A279" s="2">
        <v>889</v>
      </c>
      <c r="B279" s="2" t="s">
        <v>70</v>
      </c>
      <c r="C279" s="3">
        <v>6645000</v>
      </c>
      <c r="D279" s="3">
        <v>-4873000</v>
      </c>
      <c r="E279" s="3">
        <v>-2561000</v>
      </c>
      <c r="F279" s="3">
        <f t="shared" si="32"/>
        <v>-6645000</v>
      </c>
      <c r="G279" s="4">
        <f t="shared" si="33"/>
        <v>3411100</v>
      </c>
      <c r="H279" s="4">
        <f t="shared" si="34"/>
        <v>1792700</v>
      </c>
      <c r="I279" s="4">
        <f t="shared" si="35"/>
        <v>-1441200</v>
      </c>
      <c r="J279" s="5">
        <f t="shared" si="36"/>
        <v>-0.21688487584650112</v>
      </c>
      <c r="K279" s="4">
        <v>58074200</v>
      </c>
      <c r="L279" s="6">
        <f t="shared" si="37"/>
        <v>-2.481652782130447E-2</v>
      </c>
      <c r="M279" s="9">
        <v>2202581.18382345</v>
      </c>
      <c r="N279" s="7">
        <f>Tabelle1[[#This Row],[Einfache_Steuer_Einkommen]]*Tabelle1[[#This Row],[Delta StEink]]*Tabelle1[[#This Row],[Gemeinde Anlage]]</f>
        <v>-95655.730147313676</v>
      </c>
      <c r="O279" s="2">
        <v>3.5089359999999998</v>
      </c>
      <c r="P279" s="8">
        <f t="shared" si="38"/>
        <v>-50570.785631999999</v>
      </c>
      <c r="Q279" s="32">
        <v>1.75</v>
      </c>
      <c r="R279" s="28">
        <f t="shared" si="39"/>
        <v>-88498.874855999995</v>
      </c>
      <c r="S279" s="10">
        <f>(Tabelle1[[#This Row],[Auswirkungen auf den Steuerbetrag]]-Tabelle1[[#This Row],[Delta Steuerbetrag4]])/Tabelle1[[#This Row],[Einfache_Steuer_Einkommen]]</f>
        <v>3.2493037459305498E-3</v>
      </c>
      <c r="T279" s="1">
        <v>889</v>
      </c>
      <c r="U279" s="1" t="s">
        <v>70</v>
      </c>
      <c r="V279" s="1" t="b">
        <v>1</v>
      </c>
      <c r="W279" s="1" t="b">
        <v>1</v>
      </c>
      <c r="X279" t="s">
        <v>385</v>
      </c>
    </row>
    <row r="280" spans="1:24" x14ac:dyDescent="0.2">
      <c r="A280" s="2">
        <v>901</v>
      </c>
      <c r="B280" s="2" t="s">
        <v>69</v>
      </c>
      <c r="C280" s="3">
        <v>3978000</v>
      </c>
      <c r="D280" s="3">
        <v>-3509000</v>
      </c>
      <c r="E280" s="3">
        <v>-1625000</v>
      </c>
      <c r="F280" s="3">
        <f t="shared" si="32"/>
        <v>-3978000</v>
      </c>
      <c r="G280" s="4">
        <f t="shared" si="33"/>
        <v>2456300</v>
      </c>
      <c r="H280" s="4">
        <f t="shared" si="34"/>
        <v>1137500</v>
      </c>
      <c r="I280" s="4">
        <f t="shared" si="35"/>
        <v>-384200</v>
      </c>
      <c r="J280" s="5">
        <f t="shared" si="36"/>
        <v>-9.6581196581196585E-2</v>
      </c>
      <c r="K280" s="4">
        <v>46117300</v>
      </c>
      <c r="L280" s="6">
        <f t="shared" si="37"/>
        <v>-8.3309300414378118E-3</v>
      </c>
      <c r="M280" s="9">
        <v>1634230.2975351</v>
      </c>
      <c r="N280" s="7">
        <f>Tabelle1[[#This Row],[Einfache_Steuer_Einkommen]]*Tabelle1[[#This Row],[Delta StEink]]*Tabelle1[[#This Row],[Gemeinde Anlage]]</f>
        <v>-24506.384904653434</v>
      </c>
      <c r="O280" s="2">
        <v>3.1734100000000001</v>
      </c>
      <c r="P280" s="8">
        <f t="shared" si="38"/>
        <v>-12192.24122</v>
      </c>
      <c r="Q280" s="32">
        <v>1.8</v>
      </c>
      <c r="R280" s="28">
        <f t="shared" si="39"/>
        <v>-21946.034196000001</v>
      </c>
      <c r="S280" s="10">
        <f>(Tabelle1[[#This Row],[Auswirkungen auf den Steuerbetrag]]-Tabelle1[[#This Row],[Delta Steuerbetrag4]])/Tabelle1[[#This Row],[Einfache_Steuer_Einkommen]]</f>
        <v>1.5667012859296487E-3</v>
      </c>
      <c r="T280">
        <v>901</v>
      </c>
      <c r="U280" t="s">
        <v>69</v>
      </c>
      <c r="V280" t="b">
        <v>1</v>
      </c>
      <c r="W280" t="b">
        <v>1</v>
      </c>
      <c r="X280" t="s">
        <v>385</v>
      </c>
    </row>
    <row r="281" spans="1:24" x14ac:dyDescent="0.2">
      <c r="A281" s="2">
        <v>902</v>
      </c>
      <c r="B281" s="2" t="s">
        <v>68</v>
      </c>
      <c r="C281" s="3">
        <v>22125000</v>
      </c>
      <c r="D281" s="3">
        <v>-20150000</v>
      </c>
      <c r="E281" s="3">
        <v>-9053000</v>
      </c>
      <c r="F281" s="3">
        <f t="shared" si="32"/>
        <v>-22125000</v>
      </c>
      <c r="G281" s="4">
        <f t="shared" si="33"/>
        <v>14105000</v>
      </c>
      <c r="H281" s="4">
        <f t="shared" si="34"/>
        <v>6337100</v>
      </c>
      <c r="I281" s="4">
        <f t="shared" si="35"/>
        <v>-1682900</v>
      </c>
      <c r="J281" s="5">
        <f t="shared" si="36"/>
        <v>-7.6063276836158197E-2</v>
      </c>
      <c r="K281" s="4">
        <v>231066000</v>
      </c>
      <c r="L281" s="6">
        <f t="shared" si="37"/>
        <v>-7.2832004708611392E-3</v>
      </c>
      <c r="M281" s="9">
        <v>8873249.8084922805</v>
      </c>
      <c r="N281" s="7">
        <f>Tabelle1[[#This Row],[Einfache_Steuer_Einkommen]]*Tabelle1[[#This Row],[Delta StEink]]*Tabelle1[[#This Row],[Gemeinde Anlage]]</f>
        <v>-125373.77493556222</v>
      </c>
      <c r="O281" s="2">
        <v>3.443041</v>
      </c>
      <c r="P281" s="8">
        <f t="shared" si="38"/>
        <v>-57942.936989000002</v>
      </c>
      <c r="Q281" s="32">
        <v>1.94</v>
      </c>
      <c r="R281" s="28">
        <f t="shared" si="39"/>
        <v>-112409.29775866</v>
      </c>
      <c r="S281" s="10">
        <f>(Tabelle1[[#This Row],[Auswirkungen auf den Steuerbetrag]]-Tabelle1[[#This Row],[Delta Steuerbetrag4]])/Tabelle1[[#This Row],[Einfache_Steuer_Einkommen]]</f>
        <v>1.4610742914613274E-3</v>
      </c>
      <c r="T281">
        <v>902</v>
      </c>
      <c r="U281" t="s">
        <v>67</v>
      </c>
      <c r="V281" t="b">
        <v>1</v>
      </c>
      <c r="W281" t="b">
        <v>0</v>
      </c>
      <c r="X281" t="s">
        <v>68</v>
      </c>
    </row>
    <row r="282" spans="1:24" x14ac:dyDescent="0.2">
      <c r="A282" s="2">
        <v>903</v>
      </c>
      <c r="B282" s="2" t="s">
        <v>66</v>
      </c>
      <c r="C282" s="3">
        <v>6531000</v>
      </c>
      <c r="D282" s="3">
        <v>-7143000</v>
      </c>
      <c r="E282" s="3">
        <v>-2693000</v>
      </c>
      <c r="F282" s="3">
        <f t="shared" si="32"/>
        <v>-6531000</v>
      </c>
      <c r="G282" s="4">
        <f t="shared" si="33"/>
        <v>5000100</v>
      </c>
      <c r="H282" s="4">
        <f t="shared" si="34"/>
        <v>1885099.9999999998</v>
      </c>
      <c r="I282" s="4">
        <f t="shared" si="35"/>
        <v>354199.99999999977</v>
      </c>
      <c r="J282" s="5">
        <f t="shared" si="36"/>
        <v>5.4233654876741658E-2</v>
      </c>
      <c r="K282" s="4">
        <v>63996100</v>
      </c>
      <c r="L282" s="6">
        <f t="shared" si="37"/>
        <v>5.534712271529043E-3</v>
      </c>
      <c r="M282" s="9">
        <v>2428441.3939786502</v>
      </c>
      <c r="N282" s="7">
        <f>Tabelle1[[#This Row],[Einfache_Steuer_Einkommen]]*Tabelle1[[#This Row],[Delta StEink]]*Tabelle1[[#This Row],[Gemeinde Anlage]]</f>
        <v>24865.340110294052</v>
      </c>
      <c r="O282" s="2">
        <v>3.241568</v>
      </c>
      <c r="P282" s="8">
        <f t="shared" si="38"/>
        <v>11481.633855999993</v>
      </c>
      <c r="Q282" s="32">
        <v>1.85</v>
      </c>
      <c r="R282" s="28">
        <f t="shared" si="39"/>
        <v>21241.022633599987</v>
      </c>
      <c r="S282" s="10">
        <f>(Tabelle1[[#This Row],[Auswirkungen auf den Steuerbetrag]]-Tabelle1[[#This Row],[Delta Steuerbetrag4]])/Tabelle1[[#This Row],[Einfache_Steuer_Einkommen]]</f>
        <v>-1.4924459308264979E-3</v>
      </c>
      <c r="T282">
        <v>903</v>
      </c>
      <c r="U282" t="s">
        <v>66</v>
      </c>
      <c r="V282" t="b">
        <v>1</v>
      </c>
      <c r="W282" t="b">
        <v>1</v>
      </c>
      <c r="X282" t="s">
        <v>385</v>
      </c>
    </row>
    <row r="283" spans="1:24" x14ac:dyDescent="0.2">
      <c r="A283" s="2">
        <v>904</v>
      </c>
      <c r="B283" s="2" t="s">
        <v>65</v>
      </c>
      <c r="C283" s="3">
        <v>1776000</v>
      </c>
      <c r="D283" s="3">
        <v>-2447000</v>
      </c>
      <c r="E283" s="3">
        <v>-801000</v>
      </c>
      <c r="F283" s="3">
        <f t="shared" si="32"/>
        <v>-1776000</v>
      </c>
      <c r="G283" s="4">
        <f t="shared" si="33"/>
        <v>1712900</v>
      </c>
      <c r="H283" s="4">
        <f t="shared" si="34"/>
        <v>560700</v>
      </c>
      <c r="I283" s="4">
        <f t="shared" si="35"/>
        <v>497600</v>
      </c>
      <c r="J283" s="5">
        <f t="shared" si="36"/>
        <v>0.2801801801801802</v>
      </c>
      <c r="K283" s="4">
        <v>24816400</v>
      </c>
      <c r="L283" s="6">
        <f t="shared" si="37"/>
        <v>2.0051256427201368E-2</v>
      </c>
      <c r="M283" s="9">
        <v>915079.49641679903</v>
      </c>
      <c r="N283" s="7">
        <f>Tabelle1[[#This Row],[Einfache_Steuer_Einkommen]]*Tabelle1[[#This Row],[Delta StEink]]*Tabelle1[[#This Row],[Gemeinde Anlage]]</f>
        <v>36696.987267855067</v>
      </c>
      <c r="O283" s="2">
        <v>3.1692130000000001</v>
      </c>
      <c r="P283" s="8">
        <f t="shared" si="38"/>
        <v>15770.003888000001</v>
      </c>
      <c r="Q283" s="32">
        <v>2</v>
      </c>
      <c r="R283" s="28">
        <f t="shared" si="39"/>
        <v>31540.007776000002</v>
      </c>
      <c r="S283" s="10">
        <f>(Tabelle1[[#This Row],[Auswirkungen auf den Steuerbetrag]]-Tabelle1[[#This Row],[Delta Steuerbetrag4]])/Tabelle1[[#This Row],[Einfache_Steuer_Einkommen]]</f>
        <v>-5.635553536111765E-3</v>
      </c>
      <c r="T283">
        <v>904</v>
      </c>
      <c r="U283" t="s">
        <v>64</v>
      </c>
      <c r="V283" t="b">
        <v>1</v>
      </c>
      <c r="W283" t="b">
        <v>0</v>
      </c>
      <c r="X283" t="s">
        <v>65</v>
      </c>
    </row>
    <row r="284" spans="1:24" x14ac:dyDescent="0.2">
      <c r="A284" s="2">
        <v>905</v>
      </c>
      <c r="B284" s="2" t="s">
        <v>63</v>
      </c>
      <c r="C284" s="3">
        <v>5819000</v>
      </c>
      <c r="D284" s="3">
        <v>-5153000</v>
      </c>
      <c r="E284" s="3">
        <v>-2435000</v>
      </c>
      <c r="F284" s="3">
        <f t="shared" si="32"/>
        <v>-5819000</v>
      </c>
      <c r="G284" s="4">
        <f t="shared" si="33"/>
        <v>3607100</v>
      </c>
      <c r="H284" s="4">
        <f t="shared" si="34"/>
        <v>1704500</v>
      </c>
      <c r="I284" s="4">
        <f t="shared" si="35"/>
        <v>-507400</v>
      </c>
      <c r="J284" s="5">
        <f t="shared" si="36"/>
        <v>-8.719711290599759E-2</v>
      </c>
      <c r="K284" s="4">
        <v>58036600</v>
      </c>
      <c r="L284" s="6">
        <f t="shared" si="37"/>
        <v>-8.7427588797414045E-3</v>
      </c>
      <c r="M284" s="9">
        <v>2172358.18437585</v>
      </c>
      <c r="N284" s="7">
        <f>Tabelle1[[#This Row],[Einfache_Steuer_Einkommen]]*Tabelle1[[#This Row],[Delta StEink]]*Tabelle1[[#This Row],[Gemeinde Anlage]]</f>
        <v>-33046.782623189727</v>
      </c>
      <c r="O284" s="2">
        <v>3.3999470000000001</v>
      </c>
      <c r="P284" s="8">
        <f t="shared" si="38"/>
        <v>-17251.331078000003</v>
      </c>
      <c r="Q284" s="32">
        <v>1.74</v>
      </c>
      <c r="R284" s="28">
        <f t="shared" si="39"/>
        <v>-30017.316075720006</v>
      </c>
      <c r="S284" s="10">
        <f>(Tabelle1[[#This Row],[Auswirkungen auf den Steuerbetrag]]-Tabelle1[[#This Row],[Delta Steuerbetrag4]])/Tabelle1[[#This Row],[Einfache_Steuer_Einkommen]]</f>
        <v>1.3945520445285734E-3</v>
      </c>
      <c r="T284">
        <v>905</v>
      </c>
      <c r="U284" t="s">
        <v>63</v>
      </c>
      <c r="V284" t="b">
        <v>1</v>
      </c>
      <c r="W284" t="b">
        <v>1</v>
      </c>
      <c r="X284" t="s">
        <v>385</v>
      </c>
    </row>
    <row r="285" spans="1:24" x14ac:dyDescent="0.2">
      <c r="A285" s="2">
        <v>906</v>
      </c>
      <c r="B285" s="2" t="s">
        <v>62</v>
      </c>
      <c r="C285" s="3">
        <v>1327000</v>
      </c>
      <c r="D285" s="3">
        <v>-1265000</v>
      </c>
      <c r="E285" s="3">
        <v>-554000</v>
      </c>
      <c r="F285" s="3">
        <f t="shared" si="32"/>
        <v>-1327000</v>
      </c>
      <c r="G285" s="4">
        <f t="shared" si="33"/>
        <v>885500</v>
      </c>
      <c r="H285" s="4">
        <f t="shared" si="34"/>
        <v>387800</v>
      </c>
      <c r="I285" s="4">
        <f t="shared" si="35"/>
        <v>-53700</v>
      </c>
      <c r="J285" s="5">
        <f t="shared" si="36"/>
        <v>-4.046721929163527E-2</v>
      </c>
      <c r="K285" s="4">
        <v>16484300</v>
      </c>
      <c r="L285" s="6">
        <f t="shared" si="37"/>
        <v>-3.2576451532670479E-3</v>
      </c>
      <c r="M285" s="9">
        <v>599290.44635175006</v>
      </c>
      <c r="N285" s="7">
        <f>Tabelle1[[#This Row],[Einfache_Steuer_Einkommen]]*Tabelle1[[#This Row],[Delta StEink]]*Tabelle1[[#This Row],[Gemeinde Anlage]]</f>
        <v>-3709.3236741183464</v>
      </c>
      <c r="O285" s="2">
        <v>3.1707299999999998</v>
      </c>
      <c r="P285" s="8">
        <f t="shared" si="38"/>
        <v>-1702.68201</v>
      </c>
      <c r="Q285" s="32">
        <v>1.9</v>
      </c>
      <c r="R285" s="28">
        <f t="shared" si="39"/>
        <v>-3235.0958189999997</v>
      </c>
      <c r="S285" s="10">
        <f>(Tabelle1[[#This Row],[Auswirkungen auf den Steuerbetrag]]-Tabelle1[[#This Row],[Delta Steuerbetrag4]])/Tabelle1[[#This Row],[Einfache_Steuer_Einkommen]]</f>
        <v>7.9131555993469226E-4</v>
      </c>
      <c r="T285">
        <v>906</v>
      </c>
      <c r="U285" t="s">
        <v>62</v>
      </c>
      <c r="V285" t="b">
        <v>1</v>
      </c>
      <c r="W285" t="b">
        <v>1</v>
      </c>
      <c r="X285" t="s">
        <v>385</v>
      </c>
    </row>
    <row r="286" spans="1:24" x14ac:dyDescent="0.2">
      <c r="A286" s="2">
        <v>907</v>
      </c>
      <c r="B286" s="2" t="s">
        <v>61</v>
      </c>
      <c r="C286" s="3">
        <v>5692000</v>
      </c>
      <c r="D286" s="3">
        <v>-6312000</v>
      </c>
      <c r="E286" s="3">
        <v>-2326000</v>
      </c>
      <c r="F286" s="3">
        <f t="shared" si="32"/>
        <v>-5692000</v>
      </c>
      <c r="G286" s="4">
        <f t="shared" si="33"/>
        <v>4418400</v>
      </c>
      <c r="H286" s="4">
        <f t="shared" si="34"/>
        <v>1628200</v>
      </c>
      <c r="I286" s="4">
        <f t="shared" si="35"/>
        <v>354600</v>
      </c>
      <c r="J286" s="5">
        <f t="shared" si="36"/>
        <v>6.229796205200281E-2</v>
      </c>
      <c r="K286" s="4">
        <v>60440300</v>
      </c>
      <c r="L286" s="6">
        <f t="shared" si="37"/>
        <v>5.8669463917286977E-3</v>
      </c>
      <c r="M286" s="9">
        <v>2225016.2699262002</v>
      </c>
      <c r="N286" s="7">
        <f>Tabelle1[[#This Row],[Einfache_Steuer_Einkommen]]*Tabelle1[[#This Row],[Delta StEink]]*Tabelle1[[#This Row],[Gemeinde Anlage]]</f>
        <v>25324.859282179463</v>
      </c>
      <c r="O286" s="2">
        <v>3.284589</v>
      </c>
      <c r="P286" s="8">
        <f t="shared" si="38"/>
        <v>11647.152594000001</v>
      </c>
      <c r="Q286" s="32">
        <v>1.94</v>
      </c>
      <c r="R286" s="28">
        <f t="shared" si="39"/>
        <v>22595.476032360002</v>
      </c>
      <c r="S286" s="10">
        <f>(Tabelle1[[#This Row],[Auswirkungen auf den Steuerbetrag]]-Tabelle1[[#This Row],[Delta Steuerbetrag4]])/Tabelle1[[#This Row],[Einfache_Steuer_Einkommen]]</f>
        <v>-1.2266801311569687E-3</v>
      </c>
      <c r="T286">
        <v>907</v>
      </c>
      <c r="U286" t="s">
        <v>61</v>
      </c>
      <c r="V286" t="b">
        <v>1</v>
      </c>
      <c r="W286" t="b">
        <v>1</v>
      </c>
      <c r="X286" t="s">
        <v>385</v>
      </c>
    </row>
    <row r="287" spans="1:24" x14ac:dyDescent="0.2">
      <c r="A287" s="2">
        <v>908</v>
      </c>
      <c r="B287" s="2" t="s">
        <v>60</v>
      </c>
      <c r="C287" s="3">
        <v>1886000</v>
      </c>
      <c r="D287" s="3">
        <v>-2121000</v>
      </c>
      <c r="E287" s="3">
        <v>-720000</v>
      </c>
      <c r="F287" s="3">
        <f t="shared" si="32"/>
        <v>-1886000</v>
      </c>
      <c r="G287" s="4">
        <f t="shared" si="33"/>
        <v>1484700</v>
      </c>
      <c r="H287" s="4">
        <f t="shared" si="34"/>
        <v>503999.99999999994</v>
      </c>
      <c r="I287" s="4">
        <f t="shared" si="35"/>
        <v>102699.99999999994</v>
      </c>
      <c r="J287" s="5">
        <f t="shared" si="36"/>
        <v>5.4453870625662745E-2</v>
      </c>
      <c r="K287" s="4">
        <v>23264600</v>
      </c>
      <c r="L287" s="6">
        <f t="shared" si="37"/>
        <v>4.4144322275044461E-3</v>
      </c>
      <c r="M287" s="9">
        <v>824534.36373105005</v>
      </c>
      <c r="N287" s="7">
        <f>Tabelle1[[#This Row],[Einfache_Steuer_Einkommen]]*Tabelle1[[#This Row],[Delta StEink]]*Tabelle1[[#This Row],[Gemeinde Anlage]]</f>
        <v>6697.3259650081654</v>
      </c>
      <c r="O287" s="2">
        <v>3.0236299999999998</v>
      </c>
      <c r="P287" s="8">
        <f t="shared" si="38"/>
        <v>3105.268009999998</v>
      </c>
      <c r="Q287" s="32">
        <v>1.84</v>
      </c>
      <c r="R287" s="28">
        <f t="shared" si="39"/>
        <v>5713.6931383999963</v>
      </c>
      <c r="S287" s="10">
        <f>(Tabelle1[[#This Row],[Auswirkungen auf den Steuerbetrag]]-Tabelle1[[#This Row],[Delta Steuerbetrag4]])/Tabelle1[[#This Row],[Einfache_Steuer_Einkommen]]</f>
        <v>-1.1929555272350231E-3</v>
      </c>
      <c r="T287">
        <v>908</v>
      </c>
      <c r="U287" t="s">
        <v>60</v>
      </c>
      <c r="V287" t="b">
        <v>1</v>
      </c>
      <c r="W287" t="b">
        <v>1</v>
      </c>
      <c r="X287" t="s">
        <v>385</v>
      </c>
    </row>
    <row r="288" spans="1:24" x14ac:dyDescent="0.2">
      <c r="A288" s="2">
        <v>909</v>
      </c>
      <c r="B288" s="2" t="s">
        <v>59</v>
      </c>
      <c r="C288" s="3">
        <v>3100000</v>
      </c>
      <c r="D288" s="3">
        <v>-2654000</v>
      </c>
      <c r="E288" s="3">
        <v>-1183000</v>
      </c>
      <c r="F288" s="3">
        <f t="shared" si="32"/>
        <v>-3100000</v>
      </c>
      <c r="G288" s="4">
        <f t="shared" si="33"/>
        <v>1857799.9999999998</v>
      </c>
      <c r="H288" s="4">
        <f t="shared" si="34"/>
        <v>828100</v>
      </c>
      <c r="I288" s="4">
        <f t="shared" si="35"/>
        <v>-414100.00000000023</v>
      </c>
      <c r="J288" s="5">
        <f t="shared" si="36"/>
        <v>-0.1335806451612904</v>
      </c>
      <c r="K288" s="4">
        <v>30081500</v>
      </c>
      <c r="L288" s="6">
        <f t="shared" si="37"/>
        <v>-1.3765935874208409E-2</v>
      </c>
      <c r="M288" s="9">
        <v>1096485.4767150001</v>
      </c>
      <c r="N288" s="7">
        <f>Tabelle1[[#This Row],[Einfache_Steuer_Einkommen]]*Tabelle1[[#This Row],[Delta StEink]]*Tabelle1[[#This Row],[Gemeinde Anlage]]</f>
        <v>-30037.356031324463</v>
      </c>
      <c r="O288" s="2">
        <v>3.1197460000000001</v>
      </c>
      <c r="P288" s="8">
        <f t="shared" si="38"/>
        <v>-12918.868186000009</v>
      </c>
      <c r="Q288" s="32">
        <v>1.99</v>
      </c>
      <c r="R288" s="28">
        <f t="shared" si="39"/>
        <v>-25708.547690140018</v>
      </c>
      <c r="S288" s="10">
        <f>(Tabelle1[[#This Row],[Auswirkungen auf den Steuerbetrag]]-Tabelle1[[#This Row],[Delta Steuerbetrag4]])/Tabelle1[[#This Row],[Einfache_Steuer_Einkommen]]</f>
        <v>3.9478939147951841E-3</v>
      </c>
      <c r="T288">
        <v>909</v>
      </c>
      <c r="U288" t="s">
        <v>59</v>
      </c>
      <c r="V288" t="b">
        <v>1</v>
      </c>
      <c r="W288" t="b">
        <v>1</v>
      </c>
      <c r="X288" t="s">
        <v>385</v>
      </c>
    </row>
    <row r="289" spans="1:26" x14ac:dyDescent="0.2">
      <c r="A289" s="2">
        <v>921</v>
      </c>
      <c r="B289" s="2" t="s">
        <v>58</v>
      </c>
      <c r="C289" s="3">
        <v>3408000</v>
      </c>
      <c r="D289" s="3">
        <v>-2932000</v>
      </c>
      <c r="E289" s="3">
        <v>-1103000</v>
      </c>
      <c r="F289" s="3">
        <f t="shared" si="32"/>
        <v>-3408000</v>
      </c>
      <c r="G289" s="4">
        <f t="shared" si="33"/>
        <v>2052399.9999999998</v>
      </c>
      <c r="H289" s="4">
        <f t="shared" si="34"/>
        <v>772100</v>
      </c>
      <c r="I289" s="4">
        <f t="shared" si="35"/>
        <v>-583500.00000000023</v>
      </c>
      <c r="J289" s="5">
        <f t="shared" si="36"/>
        <v>-0.17121478873239443</v>
      </c>
      <c r="K289" s="4">
        <v>23345200</v>
      </c>
      <c r="L289" s="6">
        <f t="shared" si="37"/>
        <v>-2.4994431403457681E-2</v>
      </c>
      <c r="M289" s="9">
        <v>886162.68095565005</v>
      </c>
      <c r="N289" s="7">
        <f>Tabelle1[[#This Row],[Einfache_Steuer_Einkommen]]*Tabelle1[[#This Row],[Delta StEink]]*Tabelle1[[#This Row],[Gemeinde Anlage]]</f>
        <v>-40975.894831682781</v>
      </c>
      <c r="O289" s="2">
        <v>3.3941949999999999</v>
      </c>
      <c r="P289" s="8">
        <f t="shared" si="38"/>
        <v>-19805.127825000007</v>
      </c>
      <c r="Q289" s="32">
        <v>1.85</v>
      </c>
      <c r="R289" s="28">
        <f t="shared" si="39"/>
        <v>-36639.486476250015</v>
      </c>
      <c r="S289" s="10">
        <f>(Tabelle1[[#This Row],[Auswirkungen auf den Steuerbetrag]]-Tabelle1[[#This Row],[Delta Steuerbetrag4]])/Tabelle1[[#This Row],[Einfache_Steuer_Einkommen]]</f>
        <v>4.8934675862859897E-3</v>
      </c>
      <c r="T289">
        <v>921</v>
      </c>
      <c r="U289" t="s">
        <v>58</v>
      </c>
      <c r="V289" t="b">
        <v>1</v>
      </c>
      <c r="W289" t="b">
        <v>1</v>
      </c>
      <c r="X289" t="s">
        <v>385</v>
      </c>
    </row>
    <row r="290" spans="1:26" x14ac:dyDescent="0.2">
      <c r="A290" s="2">
        <v>922</v>
      </c>
      <c r="B290" s="2" t="s">
        <v>57</v>
      </c>
      <c r="C290" s="3">
        <v>4087000</v>
      </c>
      <c r="D290" s="3">
        <v>-2818000</v>
      </c>
      <c r="E290" s="3">
        <v>-1546000</v>
      </c>
      <c r="F290" s="3">
        <f t="shared" si="32"/>
        <v>-4087000</v>
      </c>
      <c r="G290" s="4">
        <f t="shared" si="33"/>
        <v>1972599.9999999998</v>
      </c>
      <c r="H290" s="4">
        <f t="shared" si="34"/>
        <v>1082200</v>
      </c>
      <c r="I290" s="4">
        <f t="shared" si="35"/>
        <v>-1032200</v>
      </c>
      <c r="J290" s="5">
        <f t="shared" si="36"/>
        <v>-0.25255688769268414</v>
      </c>
      <c r="K290" s="4">
        <v>32271400</v>
      </c>
      <c r="L290" s="6">
        <f t="shared" si="37"/>
        <v>-3.1984977410338566E-2</v>
      </c>
      <c r="M290" s="9">
        <v>1215005.4114703999</v>
      </c>
      <c r="N290" s="7">
        <f>Tabelle1[[#This Row],[Einfache_Steuer_Einkommen]]*Tabelle1[[#This Row],[Delta StEink]]*Tabelle1[[#This Row],[Gemeinde Anlage]]</f>
        <v>-68008.361118809742</v>
      </c>
      <c r="O290" s="2">
        <v>3.43207</v>
      </c>
      <c r="P290" s="8">
        <f t="shared" si="38"/>
        <v>-35425.826540000002</v>
      </c>
      <c r="Q290" s="32">
        <v>1.75</v>
      </c>
      <c r="R290" s="28">
        <f t="shared" si="39"/>
        <v>-61995.196445000001</v>
      </c>
      <c r="S290" s="10">
        <f>(Tabelle1[[#This Row],[Auswirkungen auf den Steuerbetrag]]-Tabelle1[[#This Row],[Delta Steuerbetrag4]])/Tabelle1[[#This Row],[Einfache_Steuer_Einkommen]]</f>
        <v>4.9490846847608742E-3</v>
      </c>
      <c r="T290">
        <v>922</v>
      </c>
      <c r="U290" t="s">
        <v>57</v>
      </c>
      <c r="V290" t="b">
        <v>1</v>
      </c>
      <c r="W290" t="b">
        <v>1</v>
      </c>
      <c r="X290" t="s">
        <v>385</v>
      </c>
    </row>
    <row r="291" spans="1:26" x14ac:dyDescent="0.2">
      <c r="A291" s="2">
        <v>923</v>
      </c>
      <c r="B291" s="2" t="s">
        <v>56</v>
      </c>
      <c r="C291" s="3">
        <v>4211000</v>
      </c>
      <c r="D291" s="3">
        <v>-3326000</v>
      </c>
      <c r="E291" s="3">
        <v>-1538000</v>
      </c>
      <c r="F291" s="3">
        <f t="shared" si="32"/>
        <v>-4211000</v>
      </c>
      <c r="G291" s="4">
        <f t="shared" si="33"/>
        <v>2328200</v>
      </c>
      <c r="H291" s="4">
        <f t="shared" si="34"/>
        <v>1076600</v>
      </c>
      <c r="I291" s="4">
        <f t="shared" si="35"/>
        <v>-806200</v>
      </c>
      <c r="J291" s="5">
        <f t="shared" si="36"/>
        <v>-0.19145096176680124</v>
      </c>
      <c r="K291" s="4">
        <v>38755300</v>
      </c>
      <c r="L291" s="6">
        <f t="shared" si="37"/>
        <v>-2.0802316070318124E-2</v>
      </c>
      <c r="M291" s="9">
        <v>1429543.7324975999</v>
      </c>
      <c r="N291" s="7">
        <f>Tabelle1[[#This Row],[Einfache_Steuer_Einkommen]]*Tabelle1[[#This Row],[Delta StEink]]*Tabelle1[[#This Row],[Gemeinde Anlage]]</f>
        <v>-53528.077007563275</v>
      </c>
      <c r="O291" s="2">
        <v>3.297364</v>
      </c>
      <c r="P291" s="8">
        <f t="shared" si="38"/>
        <v>-26583.348568000001</v>
      </c>
      <c r="Q291" s="32">
        <v>1.8</v>
      </c>
      <c r="R291" s="28">
        <f t="shared" si="39"/>
        <v>-47850.027422400002</v>
      </c>
      <c r="S291" s="10">
        <f>(Tabelle1[[#This Row],[Auswirkungen auf den Steuerbetrag]]-Tabelle1[[#This Row],[Delta Steuerbetrag4]])/Tabelle1[[#This Row],[Einfache_Steuer_Einkommen]]</f>
        <v>3.9719313624935262E-3</v>
      </c>
      <c r="T291">
        <v>923</v>
      </c>
      <c r="U291" t="s">
        <v>56</v>
      </c>
      <c r="V291" t="b">
        <v>1</v>
      </c>
      <c r="W291" t="b">
        <v>1</v>
      </c>
      <c r="X291" t="s">
        <v>385</v>
      </c>
    </row>
    <row r="292" spans="1:26" x14ac:dyDescent="0.2">
      <c r="A292" s="2">
        <v>924</v>
      </c>
      <c r="B292" s="2" t="s">
        <v>55</v>
      </c>
      <c r="C292" s="3">
        <v>1314000</v>
      </c>
      <c r="D292" s="3">
        <v>-1494000</v>
      </c>
      <c r="E292" s="3">
        <v>-458000</v>
      </c>
      <c r="F292" s="3">
        <f t="shared" si="32"/>
        <v>-1314000</v>
      </c>
      <c r="G292" s="4">
        <f t="shared" si="33"/>
        <v>1045799.9999999999</v>
      </c>
      <c r="H292" s="4">
        <f t="shared" si="34"/>
        <v>320600</v>
      </c>
      <c r="I292" s="4">
        <f t="shared" si="35"/>
        <v>52399.999999999884</v>
      </c>
      <c r="J292" s="5">
        <f t="shared" si="36"/>
        <v>3.9878234398782256E-2</v>
      </c>
      <c r="K292" s="4">
        <v>10323000</v>
      </c>
      <c r="L292" s="6">
        <f t="shared" si="37"/>
        <v>5.0760437857211935E-3</v>
      </c>
      <c r="M292" s="9">
        <v>379285.63291619997</v>
      </c>
      <c r="N292" s="7">
        <f>Tabelle1[[#This Row],[Einfache_Steuer_Einkommen]]*Tabelle1[[#This Row],[Delta StEink]]*Tabelle1[[#This Row],[Gemeinde Anlage]]</f>
        <v>3561.7503879585724</v>
      </c>
      <c r="O292" s="2">
        <v>3.1320049999999999</v>
      </c>
      <c r="P292" s="8">
        <f t="shared" si="38"/>
        <v>1641.1706199999962</v>
      </c>
      <c r="Q292" s="32">
        <v>1.85</v>
      </c>
      <c r="R292" s="28">
        <f t="shared" si="39"/>
        <v>3036.165646999993</v>
      </c>
      <c r="S292" s="10">
        <f>(Tabelle1[[#This Row],[Auswirkungen auf den Steuerbetrag]]-Tabelle1[[#This Row],[Delta Steuerbetrag4]])/Tabelle1[[#This Row],[Einfache_Steuer_Einkommen]]</f>
        <v>-1.3857227781541176E-3</v>
      </c>
      <c r="T292">
        <v>924</v>
      </c>
      <c r="U292" t="s">
        <v>55</v>
      </c>
      <c r="V292" t="b">
        <v>1</v>
      </c>
      <c r="W292" t="b">
        <v>1</v>
      </c>
      <c r="X292" t="s">
        <v>385</v>
      </c>
    </row>
    <row r="293" spans="1:26" x14ac:dyDescent="0.2">
      <c r="A293" s="2">
        <v>925</v>
      </c>
      <c r="B293" s="2" t="s">
        <v>54</v>
      </c>
      <c r="C293" s="3">
        <v>2538000</v>
      </c>
      <c r="D293" s="3">
        <v>-1545000</v>
      </c>
      <c r="E293" s="3">
        <v>-763000</v>
      </c>
      <c r="F293" s="3">
        <f t="shared" si="32"/>
        <v>-2538000</v>
      </c>
      <c r="G293" s="4">
        <f t="shared" si="33"/>
        <v>1081500</v>
      </c>
      <c r="H293" s="4">
        <f t="shared" si="34"/>
        <v>534100</v>
      </c>
      <c r="I293" s="4">
        <f t="shared" si="35"/>
        <v>-922400</v>
      </c>
      <c r="J293" s="5">
        <f t="shared" si="36"/>
        <v>-0.36343577620173367</v>
      </c>
      <c r="K293" s="4">
        <v>22712000</v>
      </c>
      <c r="L293" s="6">
        <f t="shared" si="37"/>
        <v>-4.0612891863332161E-2</v>
      </c>
      <c r="M293" s="9">
        <v>859022.58495994995</v>
      </c>
      <c r="N293" s="7">
        <f>Tabelle1[[#This Row],[Einfache_Steuer_Einkommen]]*Tabelle1[[#This Row],[Delta StEink]]*Tabelle1[[#This Row],[Gemeinde Anlage]]</f>
        <v>-62099.556605026548</v>
      </c>
      <c r="O293" s="2">
        <v>3.5111870000000001</v>
      </c>
      <c r="P293" s="8">
        <f t="shared" si="38"/>
        <v>-32387.188887999997</v>
      </c>
      <c r="Q293" s="32">
        <v>1.78</v>
      </c>
      <c r="R293" s="28">
        <f t="shared" si="39"/>
        <v>-57649.196220639999</v>
      </c>
      <c r="S293" s="10">
        <f>(Tabelle1[[#This Row],[Auswirkungen auf den Steuerbetrag]]-Tabelle1[[#This Row],[Delta Steuerbetrag4]])/Tabelle1[[#This Row],[Einfache_Steuer_Einkommen]]</f>
        <v>5.1807257018673582E-3</v>
      </c>
      <c r="T293">
        <v>925</v>
      </c>
      <c r="U293" t="s">
        <v>54</v>
      </c>
      <c r="V293" t="b">
        <v>1</v>
      </c>
      <c r="W293" t="b">
        <v>1</v>
      </c>
      <c r="X293" t="s">
        <v>385</v>
      </c>
    </row>
    <row r="294" spans="1:26" x14ac:dyDescent="0.2">
      <c r="A294" s="2">
        <v>927</v>
      </c>
      <c r="B294" s="2" t="s">
        <v>53</v>
      </c>
      <c r="C294" s="3">
        <v>2331000</v>
      </c>
      <c r="D294" s="3">
        <v>-2365000</v>
      </c>
      <c r="E294" s="3">
        <v>-945000</v>
      </c>
      <c r="F294" s="3">
        <f t="shared" si="32"/>
        <v>-2331000</v>
      </c>
      <c r="G294" s="4">
        <f t="shared" si="33"/>
        <v>1655500</v>
      </c>
      <c r="H294" s="4">
        <f t="shared" si="34"/>
        <v>661500</v>
      </c>
      <c r="I294" s="4">
        <f t="shared" si="35"/>
        <v>-14000</v>
      </c>
      <c r="J294" s="5">
        <f t="shared" si="36"/>
        <v>-6.006006006006006E-3</v>
      </c>
      <c r="K294" s="4">
        <v>18818600</v>
      </c>
      <c r="L294" s="6">
        <f t="shared" si="37"/>
        <v>-7.4394482054988148E-4</v>
      </c>
      <c r="M294" s="9">
        <v>687145.31579545001</v>
      </c>
      <c r="N294" s="7">
        <f>Tabelle1[[#This Row],[Einfache_Steuer_Einkommen]]*Tabelle1[[#This Row],[Delta StEink]]*Tabelle1[[#This Row],[Gemeinde Anlage]]</f>
        <v>-966.16459545065027</v>
      </c>
      <c r="O294" s="2">
        <v>3.3135870000000001</v>
      </c>
      <c r="P294" s="8">
        <f t="shared" si="38"/>
        <v>-463.90217999999999</v>
      </c>
      <c r="Q294" s="32">
        <v>1.89</v>
      </c>
      <c r="R294" s="28">
        <f t="shared" si="39"/>
        <v>-876.77512019999995</v>
      </c>
      <c r="S294" s="10">
        <f>(Tabelle1[[#This Row],[Auswirkungen auf den Steuerbetrag]]-Tabelle1[[#This Row],[Delta Steuerbetrag4]])/Tabelle1[[#This Row],[Einfache_Steuer_Einkommen]]</f>
        <v>1.3008816795494224E-4</v>
      </c>
      <c r="T294">
        <v>927</v>
      </c>
      <c r="U294" t="s">
        <v>53</v>
      </c>
      <c r="V294" t="b">
        <v>1</v>
      </c>
      <c r="W294" t="b">
        <v>1</v>
      </c>
      <c r="X294" t="s">
        <v>385</v>
      </c>
    </row>
    <row r="295" spans="1:26" x14ac:dyDescent="0.2">
      <c r="A295" s="2">
        <v>928</v>
      </c>
      <c r="B295" s="2" t="s">
        <v>52</v>
      </c>
      <c r="C295" s="3">
        <v>24674000</v>
      </c>
      <c r="D295" s="3">
        <v>-13532000</v>
      </c>
      <c r="E295" s="3">
        <v>-8204000</v>
      </c>
      <c r="F295" s="3">
        <f t="shared" si="32"/>
        <v>-24674000</v>
      </c>
      <c r="G295" s="4">
        <f t="shared" si="33"/>
        <v>9472400</v>
      </c>
      <c r="H295" s="4">
        <f t="shared" si="34"/>
        <v>5742800</v>
      </c>
      <c r="I295" s="4">
        <f t="shared" si="35"/>
        <v>-9458800</v>
      </c>
      <c r="J295" s="5">
        <f t="shared" si="36"/>
        <v>-0.3833508956796628</v>
      </c>
      <c r="K295" s="4">
        <v>198558100</v>
      </c>
      <c r="L295" s="6">
        <f t="shared" si="37"/>
        <v>-4.7637442139101857E-2</v>
      </c>
      <c r="M295" s="9">
        <v>7686646.4071767302</v>
      </c>
      <c r="N295" s="7">
        <f>Tabelle1[[#This Row],[Einfache_Steuer_Einkommen]]*Tabelle1[[#This Row],[Delta StEink]]*Tabelle1[[#This Row],[Gemeinde Anlage]]</f>
        <v>-549258.26019842504</v>
      </c>
      <c r="O295" s="2">
        <v>3.5819839999999998</v>
      </c>
      <c r="P295" s="8">
        <f t="shared" si="38"/>
        <v>-338812.70259200002</v>
      </c>
      <c r="Q295" s="32">
        <v>1.5</v>
      </c>
      <c r="R295" s="28">
        <f t="shared" si="39"/>
        <v>-508219.05388800002</v>
      </c>
      <c r="S295" s="10">
        <f>(Tabelle1[[#This Row],[Auswirkungen auf den Steuerbetrag]]-Tabelle1[[#This Row],[Delta Steuerbetrag4]])/Tabelle1[[#This Row],[Einfache_Steuer_Einkommen]]</f>
        <v>5.3390261677847264E-3</v>
      </c>
      <c r="T295">
        <v>928</v>
      </c>
      <c r="U295" t="s">
        <v>52</v>
      </c>
      <c r="V295" t="b">
        <v>1</v>
      </c>
      <c r="W295" t="b">
        <v>1</v>
      </c>
      <c r="X295" t="s">
        <v>385</v>
      </c>
    </row>
    <row r="296" spans="1:26" x14ac:dyDescent="0.2">
      <c r="A296" s="2">
        <v>929</v>
      </c>
      <c r="B296" s="2" t="s">
        <v>51</v>
      </c>
      <c r="C296" s="3">
        <v>20956000</v>
      </c>
      <c r="D296" s="3">
        <v>-16981000</v>
      </c>
      <c r="E296" s="3">
        <v>-7183000</v>
      </c>
      <c r="F296" s="3">
        <f t="shared" si="32"/>
        <v>-20956000</v>
      </c>
      <c r="G296" s="4">
        <f t="shared" si="33"/>
        <v>11886700</v>
      </c>
      <c r="H296" s="4">
        <f t="shared" si="34"/>
        <v>5028100</v>
      </c>
      <c r="I296" s="4">
        <f t="shared" si="35"/>
        <v>-4041200</v>
      </c>
      <c r="J296" s="5">
        <f t="shared" si="36"/>
        <v>-0.1928421454476045</v>
      </c>
      <c r="K296" s="4">
        <v>164790300</v>
      </c>
      <c r="L296" s="6">
        <f t="shared" si="37"/>
        <v>-2.4523288081883459E-2</v>
      </c>
      <c r="M296" s="9">
        <v>6348563.5004563499</v>
      </c>
      <c r="N296" s="7">
        <f>Tabelle1[[#This Row],[Einfache_Steuer_Einkommen]]*Tabelle1[[#This Row],[Delta StEink]]*Tabelle1[[#This Row],[Gemeinde Anlage]]</f>
        <v>-241315.86002312339</v>
      </c>
      <c r="O296" s="2">
        <v>3.7871049999999999</v>
      </c>
      <c r="P296" s="8">
        <f t="shared" si="38"/>
        <v>-153044.48725999999</v>
      </c>
      <c r="Q296" s="32">
        <v>1.55</v>
      </c>
      <c r="R296" s="28">
        <f t="shared" si="39"/>
        <v>-237218.95525299999</v>
      </c>
      <c r="S296" s="10">
        <f>(Tabelle1[[#This Row],[Auswirkungen auf den Steuerbetrag]]-Tabelle1[[#This Row],[Delta Steuerbetrag4]])/Tabelle1[[#This Row],[Einfache_Steuer_Einkommen]]</f>
        <v>6.4532783988518008E-4</v>
      </c>
      <c r="T296">
        <v>929</v>
      </c>
      <c r="U296" t="s">
        <v>51</v>
      </c>
      <c r="V296" t="b">
        <v>1</v>
      </c>
      <c r="W296" t="b">
        <v>1</v>
      </c>
      <c r="X296" t="s">
        <v>385</v>
      </c>
    </row>
    <row r="297" spans="1:26" x14ac:dyDescent="0.2">
      <c r="A297" s="2">
        <v>931</v>
      </c>
      <c r="B297" s="2" t="s">
        <v>50</v>
      </c>
      <c r="C297" s="3">
        <v>1135000</v>
      </c>
      <c r="D297" s="3">
        <v>-1066000</v>
      </c>
      <c r="E297" s="3">
        <v>-397000</v>
      </c>
      <c r="F297" s="3">
        <f t="shared" si="32"/>
        <v>-1135000</v>
      </c>
      <c r="G297" s="4">
        <f t="shared" si="33"/>
        <v>746200</v>
      </c>
      <c r="H297" s="4">
        <f t="shared" si="34"/>
        <v>277900</v>
      </c>
      <c r="I297" s="4">
        <f t="shared" si="35"/>
        <v>-110900</v>
      </c>
      <c r="J297" s="5">
        <f t="shared" si="36"/>
        <v>-9.7709251101321587E-2</v>
      </c>
      <c r="K297" s="4">
        <v>11215500</v>
      </c>
      <c r="L297" s="6">
        <f t="shared" si="37"/>
        <v>-9.8881012883955243E-3</v>
      </c>
      <c r="M297" s="9">
        <v>412170.03115669999</v>
      </c>
      <c r="N297" s="7">
        <f>Tabelle1[[#This Row],[Einfache_Steuer_Einkommen]]*Tabelle1[[#This Row],[Delta StEink]]*Tabelle1[[#This Row],[Gemeinde Anlage]]</f>
        <v>-7702.8443404641321</v>
      </c>
      <c r="O297" s="2">
        <v>3.1263580000000002</v>
      </c>
      <c r="P297" s="8">
        <f t="shared" si="38"/>
        <v>-3467.131022</v>
      </c>
      <c r="Q297" s="32">
        <v>1.89</v>
      </c>
      <c r="R297" s="28">
        <f t="shared" si="39"/>
        <v>-6552.8776315799996</v>
      </c>
      <c r="S297" s="10">
        <f>(Tabelle1[[#This Row],[Auswirkungen auf den Steuerbetrag]]-Tabelle1[[#This Row],[Delta Steuerbetrag4]])/Tabelle1[[#This Row],[Einfache_Steuer_Einkommen]]</f>
        <v>2.7900298953247643E-3</v>
      </c>
      <c r="T297">
        <v>931</v>
      </c>
      <c r="U297" t="s">
        <v>50</v>
      </c>
      <c r="V297" t="b">
        <v>1</v>
      </c>
      <c r="W297" t="b">
        <v>1</v>
      </c>
      <c r="X297" t="s">
        <v>385</v>
      </c>
    </row>
    <row r="298" spans="1:26" x14ac:dyDescent="0.2">
      <c r="A298" s="2">
        <v>932</v>
      </c>
      <c r="B298" s="2" t="s">
        <v>49</v>
      </c>
      <c r="C298" s="3">
        <v>371000</v>
      </c>
      <c r="D298" s="3">
        <v>-556000</v>
      </c>
      <c r="E298" s="3">
        <v>-149000</v>
      </c>
      <c r="F298" s="3">
        <f t="shared" si="32"/>
        <v>-371000</v>
      </c>
      <c r="G298" s="4">
        <f t="shared" si="33"/>
        <v>389200</v>
      </c>
      <c r="H298" s="4">
        <f t="shared" si="34"/>
        <v>104300</v>
      </c>
      <c r="I298" s="4">
        <f t="shared" si="35"/>
        <v>122500</v>
      </c>
      <c r="J298" s="5">
        <f t="shared" si="36"/>
        <v>0.330188679245283</v>
      </c>
      <c r="K298" s="4">
        <v>3696800</v>
      </c>
      <c r="L298" s="6">
        <f t="shared" si="37"/>
        <v>3.3136766933564162E-2</v>
      </c>
      <c r="M298" s="9">
        <v>131073.3271202</v>
      </c>
      <c r="N298" s="7">
        <f>Tabelle1[[#This Row],[Einfache_Steuer_Einkommen]]*Tabelle1[[#This Row],[Delta StEink]]*Tabelle1[[#This Row],[Gemeinde Anlage]]</f>
        <v>7383.6886963811003</v>
      </c>
      <c r="O298" s="2">
        <v>2.7685469999999999</v>
      </c>
      <c r="P298" s="8">
        <f t="shared" si="38"/>
        <v>3391.4700750000002</v>
      </c>
      <c r="Q298" s="32">
        <v>1.7</v>
      </c>
      <c r="R298" s="28">
        <f t="shared" si="39"/>
        <v>5765.4991275000002</v>
      </c>
      <c r="S298" s="10">
        <f>(Tabelle1[[#This Row],[Auswirkungen auf den Steuerbetrag]]-Tabelle1[[#This Row],[Delta Steuerbetrag4]])/Tabelle1[[#This Row],[Einfache_Steuer_Einkommen]]</f>
        <v>-1.2345681645794717E-2</v>
      </c>
      <c r="T298">
        <v>932</v>
      </c>
      <c r="U298" t="s">
        <v>49</v>
      </c>
      <c r="V298" t="b">
        <v>1</v>
      </c>
      <c r="W298" t="b">
        <v>1</v>
      </c>
      <c r="X298" t="s">
        <v>385</v>
      </c>
    </row>
    <row r="299" spans="1:26" x14ac:dyDescent="0.2">
      <c r="A299" s="2">
        <v>934</v>
      </c>
      <c r="B299" s="2" t="s">
        <v>48</v>
      </c>
      <c r="C299" s="3">
        <v>15549000</v>
      </c>
      <c r="D299" s="3">
        <v>-12632000</v>
      </c>
      <c r="E299" s="3">
        <v>-5030000</v>
      </c>
      <c r="F299" s="3">
        <f t="shared" si="32"/>
        <v>-15549000</v>
      </c>
      <c r="G299" s="4">
        <f t="shared" si="33"/>
        <v>8842400</v>
      </c>
      <c r="H299" s="4">
        <f t="shared" si="34"/>
        <v>3521000</v>
      </c>
      <c r="I299" s="4">
        <f t="shared" si="35"/>
        <v>-3185600</v>
      </c>
      <c r="J299" s="5">
        <f t="shared" si="36"/>
        <v>-0.20487491156987589</v>
      </c>
      <c r="K299" s="4">
        <v>101193700</v>
      </c>
      <c r="L299" s="6">
        <f t="shared" si="37"/>
        <v>-3.1480220606618793E-2</v>
      </c>
      <c r="M299" s="9">
        <v>3979915.1265499499</v>
      </c>
      <c r="N299" s="7">
        <f>Tabelle1[[#This Row],[Einfache_Steuer_Einkommen]]*Tabelle1[[#This Row],[Delta StEink]]*Tabelle1[[#This Row],[Gemeinde Anlage]]</f>
        <v>-205473.31413423497</v>
      </c>
      <c r="O299" s="2">
        <v>3.6792799999999999</v>
      </c>
      <c r="P299" s="8">
        <f t="shared" si="38"/>
        <v>-117207.14367999999</v>
      </c>
      <c r="Q299" s="32">
        <v>1.64</v>
      </c>
      <c r="R299" s="28">
        <f t="shared" si="39"/>
        <v>-192219.71563519997</v>
      </c>
      <c r="S299" s="10">
        <f>(Tabelle1[[#This Row],[Auswirkungen auf den Steuerbetrag]]-Tabelle1[[#This Row],[Delta Steuerbetrag4]])/Tabelle1[[#This Row],[Einfache_Steuer_Einkommen]]</f>
        <v>3.3301208889155586E-3</v>
      </c>
      <c r="T299">
        <v>934</v>
      </c>
      <c r="U299" t="s">
        <v>47</v>
      </c>
      <c r="V299" t="b">
        <v>1</v>
      </c>
      <c r="W299" t="b">
        <v>0</v>
      </c>
      <c r="X299" t="s">
        <v>48</v>
      </c>
    </row>
    <row r="300" spans="1:26" x14ac:dyDescent="0.2">
      <c r="A300" s="2">
        <v>935</v>
      </c>
      <c r="B300" s="2" t="s">
        <v>46</v>
      </c>
      <c r="C300" s="3">
        <v>939000</v>
      </c>
      <c r="D300" s="3">
        <v>-787000</v>
      </c>
      <c r="E300" s="3">
        <v>-393000</v>
      </c>
      <c r="F300" s="3">
        <f t="shared" si="32"/>
        <v>-939000</v>
      </c>
      <c r="G300" s="4">
        <f t="shared" si="33"/>
        <v>550900</v>
      </c>
      <c r="H300" s="4">
        <f t="shared" si="34"/>
        <v>275100</v>
      </c>
      <c r="I300" s="4">
        <f t="shared" si="35"/>
        <v>-113000</v>
      </c>
      <c r="J300" s="5">
        <f t="shared" si="36"/>
        <v>-0.12034078807241747</v>
      </c>
      <c r="K300" s="4">
        <v>10086200</v>
      </c>
      <c r="L300" s="6">
        <f t="shared" si="37"/>
        <v>-1.1203426463881342E-2</v>
      </c>
      <c r="M300" s="9">
        <v>369456.76962869999</v>
      </c>
      <c r="N300" s="7">
        <f>Tabelle1[[#This Row],[Einfache_Steuer_Einkommen]]*Tabelle1[[#This Row],[Delta StEink]]*Tabelle1[[#This Row],[Gemeinde Anlage]]</f>
        <v>-8071.4044127306643</v>
      </c>
      <c r="O300" s="2">
        <v>3.3395990000000002</v>
      </c>
      <c r="P300" s="8">
        <f t="shared" si="38"/>
        <v>-3773.7468700000004</v>
      </c>
      <c r="Q300" s="32">
        <v>1.95</v>
      </c>
      <c r="R300" s="28">
        <f t="shared" si="39"/>
        <v>-7358.806396500001</v>
      </c>
      <c r="S300" s="10">
        <f>(Tabelle1[[#This Row],[Auswirkungen auf den Steuerbetrag]]-Tabelle1[[#This Row],[Delta Steuerbetrag4]])/Tabelle1[[#This Row],[Einfache_Steuer_Einkommen]]</f>
        <v>1.9287723891128492E-3</v>
      </c>
      <c r="T300">
        <v>935</v>
      </c>
      <c r="U300" t="s">
        <v>46</v>
      </c>
      <c r="V300" t="b">
        <v>1</v>
      </c>
      <c r="W300" t="b">
        <v>1</v>
      </c>
      <c r="X300" t="s">
        <v>385</v>
      </c>
    </row>
    <row r="301" spans="1:26" x14ac:dyDescent="0.2">
      <c r="A301" s="2">
        <v>936</v>
      </c>
      <c r="B301" s="2" t="s">
        <v>45</v>
      </c>
      <c r="C301" s="3">
        <v>676000</v>
      </c>
      <c r="D301" s="3">
        <v>-757000</v>
      </c>
      <c r="E301" s="3">
        <v>-295000</v>
      </c>
      <c r="F301" s="3">
        <f t="shared" si="32"/>
        <v>-676000</v>
      </c>
      <c r="G301" s="4">
        <f t="shared" si="33"/>
        <v>529900</v>
      </c>
      <c r="H301" s="4">
        <f t="shared" si="34"/>
        <v>206500</v>
      </c>
      <c r="I301" s="4">
        <f t="shared" si="35"/>
        <v>60400</v>
      </c>
      <c r="J301" s="5">
        <f t="shared" si="36"/>
        <v>8.9349112426035507E-2</v>
      </c>
      <c r="K301" s="4">
        <v>5690400</v>
      </c>
      <c r="L301" s="6">
        <f t="shared" si="37"/>
        <v>1.0614368058484465E-2</v>
      </c>
      <c r="M301" s="9">
        <v>215090.45964205</v>
      </c>
      <c r="N301" s="7">
        <f>Tabelle1[[#This Row],[Einfache_Steuer_Einkommen]]*Tabelle1[[#This Row],[Delta StEink]]*Tabelle1[[#This Row],[Gemeinde Anlage]]</f>
        <v>3926.8448037560256</v>
      </c>
      <c r="O301" s="2">
        <v>3.3504520000000002</v>
      </c>
      <c r="P301" s="8">
        <f t="shared" si="38"/>
        <v>2023.6730080000002</v>
      </c>
      <c r="Q301" s="32">
        <v>1.72</v>
      </c>
      <c r="R301" s="28">
        <f t="shared" si="39"/>
        <v>3480.7175737600005</v>
      </c>
      <c r="S301" s="10">
        <f>(Tabelle1[[#This Row],[Auswirkungen auf den Steuerbetrag]]-Tabelle1[[#This Row],[Delta Steuerbetrag4]])/Tabelle1[[#This Row],[Einfache_Steuer_Einkommen]]</f>
        <v>-2.074137694151859E-3</v>
      </c>
      <c r="T301">
        <v>936</v>
      </c>
      <c r="U301" t="s">
        <v>45</v>
      </c>
      <c r="V301" t="b">
        <v>1</v>
      </c>
      <c r="W301" t="b">
        <v>1</v>
      </c>
      <c r="X301" t="s">
        <v>385</v>
      </c>
    </row>
    <row r="302" spans="1:26" x14ac:dyDescent="0.2">
      <c r="A302" s="2">
        <v>938</v>
      </c>
      <c r="B302" s="2" t="s">
        <v>44</v>
      </c>
      <c r="C302" s="3">
        <v>24783000</v>
      </c>
      <c r="D302" s="3">
        <v>-19603000</v>
      </c>
      <c r="E302" s="3">
        <v>-8282000</v>
      </c>
      <c r="F302" s="3">
        <f t="shared" si="32"/>
        <v>-24783000</v>
      </c>
      <c r="G302" s="4">
        <f t="shared" si="33"/>
        <v>13722100</v>
      </c>
      <c r="H302" s="4">
        <f t="shared" si="34"/>
        <v>5797400</v>
      </c>
      <c r="I302" s="4">
        <f t="shared" si="35"/>
        <v>-5263500</v>
      </c>
      <c r="J302" s="5">
        <f t="shared" si="36"/>
        <v>-0.21238348868175766</v>
      </c>
      <c r="K302" s="4">
        <v>156671400</v>
      </c>
      <c r="L302" s="6">
        <f t="shared" si="37"/>
        <v>-3.3595793488792464E-2</v>
      </c>
      <c r="M302" s="9">
        <v>6026347.89578918</v>
      </c>
      <c r="N302" s="7">
        <f>Tabelle1[[#This Row],[Einfache_Steuer_Einkommen]]*Tabelle1[[#This Row],[Delta StEink]]*Tabelle1[[#This Row],[Gemeinde Anlage]]</f>
        <v>-348231.09576550993</v>
      </c>
      <c r="O302" s="2">
        <v>3.4562390000000001</v>
      </c>
      <c r="P302" s="8">
        <f t="shared" si="38"/>
        <v>-181919.139765</v>
      </c>
      <c r="Q302" s="32">
        <v>1.72</v>
      </c>
      <c r="R302" s="28">
        <f t="shared" si="39"/>
        <v>-312900.92039579997</v>
      </c>
      <c r="S302" s="10">
        <f>(Tabelle1[[#This Row],[Auswirkungen auf den Steuerbetrag]]-Tabelle1[[#This Row],[Delta Steuerbetrag4]])/Tabelle1[[#This Row],[Einfache_Steuer_Einkommen]]</f>
        <v>5.8626179538019026E-3</v>
      </c>
      <c r="T302">
        <v>938</v>
      </c>
      <c r="U302" t="s">
        <v>44</v>
      </c>
      <c r="V302" t="b">
        <v>1</v>
      </c>
      <c r="W302" t="b">
        <v>1</v>
      </c>
      <c r="X302" t="s">
        <v>385</v>
      </c>
      <c r="Z302">
        <v>0</v>
      </c>
    </row>
    <row r="303" spans="1:26" x14ac:dyDescent="0.2">
      <c r="A303" s="2">
        <v>939</v>
      </c>
      <c r="B303" s="2" t="s">
        <v>43</v>
      </c>
      <c r="C303" s="3">
        <v>57158000</v>
      </c>
      <c r="D303" s="3">
        <v>-34541000</v>
      </c>
      <c r="E303" s="3">
        <v>-18481000</v>
      </c>
      <c r="F303" s="3">
        <f t="shared" si="32"/>
        <v>-57158000</v>
      </c>
      <c r="G303" s="4">
        <f t="shared" si="33"/>
        <v>24178700</v>
      </c>
      <c r="H303" s="4">
        <f t="shared" si="34"/>
        <v>12936700</v>
      </c>
      <c r="I303" s="4">
        <f t="shared" si="35"/>
        <v>-20042600</v>
      </c>
      <c r="J303" s="5">
        <f t="shared" si="36"/>
        <v>-0.3506525770670772</v>
      </c>
      <c r="K303" s="4">
        <v>489070200</v>
      </c>
      <c r="L303" s="6">
        <f t="shared" si="37"/>
        <v>-4.0981028899327747E-2</v>
      </c>
      <c r="M303" s="9">
        <v>19007782.7265209</v>
      </c>
      <c r="N303" s="7">
        <f>Tabelle1[[#This Row],[Einfache_Steuer_Einkommen]]*Tabelle1[[#This Row],[Delta StEink]]*Tabelle1[[#This Row],[Gemeinde Anlage]]</f>
        <v>-1261912.7590288671</v>
      </c>
      <c r="O303" s="2">
        <v>3.6455860000000002</v>
      </c>
      <c r="P303" s="8">
        <f t="shared" si="38"/>
        <v>-730670.21963600011</v>
      </c>
      <c r="Q303" s="32">
        <v>1.62</v>
      </c>
      <c r="R303" s="28">
        <f t="shared" si="39"/>
        <v>-1183685.7558103201</v>
      </c>
      <c r="S303" s="10">
        <f>(Tabelle1[[#This Row],[Auswirkungen auf den Steuerbetrag]]-Tabelle1[[#This Row],[Delta Steuerbetrag4]])/Tabelle1[[#This Row],[Einfache_Steuer_Einkommen]]</f>
        <v>4.1155249059849335E-3</v>
      </c>
      <c r="T303">
        <v>939</v>
      </c>
      <c r="U303" t="s">
        <v>43</v>
      </c>
      <c r="V303" t="b">
        <v>1</v>
      </c>
      <c r="W303" t="b">
        <v>1</v>
      </c>
      <c r="X303" t="s">
        <v>385</v>
      </c>
    </row>
    <row r="304" spans="1:26" x14ac:dyDescent="0.2">
      <c r="A304" s="2">
        <v>940</v>
      </c>
      <c r="B304" s="2" t="s">
        <v>42</v>
      </c>
      <c r="C304" s="3">
        <v>325000</v>
      </c>
      <c r="D304" s="3">
        <v>-135000</v>
      </c>
      <c r="E304" s="3">
        <v>-117000</v>
      </c>
      <c r="F304" s="3">
        <f t="shared" si="32"/>
        <v>-325000</v>
      </c>
      <c r="G304" s="4">
        <f t="shared" si="33"/>
        <v>94500</v>
      </c>
      <c r="H304" s="4">
        <f t="shared" si="34"/>
        <v>81900</v>
      </c>
      <c r="I304" s="4">
        <f t="shared" si="35"/>
        <v>-148600</v>
      </c>
      <c r="J304" s="5">
        <f t="shared" si="36"/>
        <v>-0.45723076923076922</v>
      </c>
      <c r="K304" s="4">
        <v>3361800</v>
      </c>
      <c r="L304" s="6">
        <f t="shared" si="37"/>
        <v>-4.4202510559819143E-2</v>
      </c>
      <c r="M304" s="9">
        <v>122835.16830525</v>
      </c>
      <c r="N304" s="7">
        <f>Tabelle1[[#This Row],[Einfache_Steuer_Einkommen]]*Tabelle1[[#This Row],[Delta StEink]]*Tabelle1[[#This Row],[Gemeinde Anlage]]</f>
        <v>-9773.3210834339552</v>
      </c>
      <c r="O304" s="2">
        <v>3.210334</v>
      </c>
      <c r="P304" s="8">
        <f t="shared" si="38"/>
        <v>-4770.5563240000001</v>
      </c>
      <c r="Q304" s="32">
        <v>1.8</v>
      </c>
      <c r="R304" s="28">
        <f t="shared" si="39"/>
        <v>-8587.0013832000004</v>
      </c>
      <c r="S304" s="10">
        <f>(Tabelle1[[#This Row],[Auswirkungen auf den Steuerbetrag]]-Tabelle1[[#This Row],[Delta Steuerbetrag4]])/Tabelle1[[#This Row],[Einfache_Steuer_Einkommen]]</f>
        <v>9.6578180060445384E-3</v>
      </c>
      <c r="T304">
        <v>940</v>
      </c>
      <c r="U304" t="s">
        <v>42</v>
      </c>
      <c r="V304" t="b">
        <v>1</v>
      </c>
      <c r="W304" t="b">
        <v>1</v>
      </c>
      <c r="X304" t="s">
        <v>385</v>
      </c>
    </row>
    <row r="305" spans="1:24" x14ac:dyDescent="0.2">
      <c r="A305" s="2">
        <v>941</v>
      </c>
      <c r="B305" s="2" t="s">
        <v>41</v>
      </c>
      <c r="C305" s="3">
        <v>9522000</v>
      </c>
      <c r="D305" s="3">
        <v>-6184000</v>
      </c>
      <c r="E305" s="3">
        <v>-3301000</v>
      </c>
      <c r="F305" s="3">
        <f t="shared" si="32"/>
        <v>-9522000</v>
      </c>
      <c r="G305" s="4">
        <f t="shared" si="33"/>
        <v>4328800</v>
      </c>
      <c r="H305" s="4">
        <f t="shared" si="34"/>
        <v>2310700</v>
      </c>
      <c r="I305" s="4">
        <f t="shared" si="35"/>
        <v>-2882500</v>
      </c>
      <c r="J305" s="5">
        <f t="shared" si="36"/>
        <v>-0.3027200168031926</v>
      </c>
      <c r="K305" s="4">
        <v>73855100</v>
      </c>
      <c r="L305" s="6">
        <f t="shared" si="37"/>
        <v>-3.9029125950679103E-2</v>
      </c>
      <c r="M305" s="9">
        <v>2890694.8836504002</v>
      </c>
      <c r="N305" s="7">
        <f>Tabelle1[[#This Row],[Einfache_Steuer_Einkommen]]*Tabelle1[[#This Row],[Delta StEink]]*Tabelle1[[#This Row],[Gemeinde Anlage]]</f>
        <v>-195180.83982922701</v>
      </c>
      <c r="O305" s="2">
        <v>3.5362629999999999</v>
      </c>
      <c r="P305" s="8">
        <f t="shared" si="38"/>
        <v>-101932.780975</v>
      </c>
      <c r="Q305" s="32">
        <v>1.73</v>
      </c>
      <c r="R305" s="28">
        <f t="shared" si="39"/>
        <v>-176343.71108675</v>
      </c>
      <c r="S305" s="10">
        <f>(Tabelle1[[#This Row],[Auswirkungen auf den Steuerbetrag]]-Tabelle1[[#This Row],[Delta Steuerbetrag4]])/Tabelle1[[#This Row],[Einfache_Steuer_Einkommen]]</f>
        <v>6.5164707797487386E-3</v>
      </c>
      <c r="T305">
        <v>941</v>
      </c>
      <c r="U305" t="s">
        <v>41</v>
      </c>
      <c r="V305" t="b">
        <v>1</v>
      </c>
      <c r="W305" t="b">
        <v>1</v>
      </c>
      <c r="X305" t="s">
        <v>385</v>
      </c>
    </row>
    <row r="306" spans="1:24" x14ac:dyDescent="0.2">
      <c r="A306" s="2">
        <v>942</v>
      </c>
      <c r="B306" s="2" t="s">
        <v>40</v>
      </c>
      <c r="C306" s="3">
        <v>126665000</v>
      </c>
      <c r="D306" s="3">
        <f>-160270000+77729683</f>
        <v>-82540317</v>
      </c>
      <c r="E306" s="3">
        <v>-46449000</v>
      </c>
      <c r="F306" s="3">
        <f t="shared" si="32"/>
        <v>-126665000</v>
      </c>
      <c r="G306" s="4">
        <f t="shared" si="33"/>
        <v>57778221.899999999</v>
      </c>
      <c r="H306" s="4">
        <f t="shared" si="34"/>
        <v>32514299.999999996</v>
      </c>
      <c r="I306" s="4">
        <f t="shared" si="35"/>
        <v>-36372478.099999994</v>
      </c>
      <c r="J306" s="5">
        <f t="shared" si="36"/>
        <v>-0.28715492124896375</v>
      </c>
      <c r="K306" s="4">
        <v>1337765200</v>
      </c>
      <c r="L306" s="6">
        <f t="shared" si="37"/>
        <v>-2.7188985107401503E-2</v>
      </c>
      <c r="M306" s="9">
        <v>53880935.976539202</v>
      </c>
      <c r="N306" s="7">
        <f>Tabelle1[[#This Row],[Einfache_Steuer_Einkommen]]*Tabelle1[[#This Row],[Delta StEink]]*Tabelle1[[#This Row],[Gemeinde Anlage]]</f>
        <v>-2519744.9012430427</v>
      </c>
      <c r="O306" s="2">
        <v>3.659656</v>
      </c>
      <c r="P306" s="8">
        <f t="shared" si="38"/>
        <v>-1331107.5771353359</v>
      </c>
      <c r="Q306" s="32">
        <v>1.72</v>
      </c>
      <c r="R306" s="28">
        <f t="shared" si="39"/>
        <v>-2289505.0326727778</v>
      </c>
      <c r="S306" s="10">
        <f>(Tabelle1[[#This Row],[Auswirkungen auf den Steuerbetrag]]-Tabelle1[[#This Row],[Delta Steuerbetrag4]])/Tabelle1[[#This Row],[Einfache_Steuer_Einkommen]]</f>
        <v>4.273123033172916E-3</v>
      </c>
      <c r="T306">
        <v>942</v>
      </c>
      <c r="U306" t="s">
        <v>40</v>
      </c>
      <c r="V306" t="b">
        <v>1</v>
      </c>
      <c r="W306" t="b">
        <v>1</v>
      </c>
      <c r="X306" t="s">
        <v>385</v>
      </c>
    </row>
    <row r="307" spans="1:24" x14ac:dyDescent="0.2">
      <c r="A307" s="2">
        <v>943</v>
      </c>
      <c r="B307" s="2" t="s">
        <v>39</v>
      </c>
      <c r="C307" s="3">
        <v>2280000</v>
      </c>
      <c r="D307" s="3">
        <v>-2300000</v>
      </c>
      <c r="E307" s="3">
        <v>-863000</v>
      </c>
      <c r="F307" s="3">
        <f t="shared" si="32"/>
        <v>-2280000</v>
      </c>
      <c r="G307" s="4">
        <f t="shared" si="33"/>
        <v>1610000</v>
      </c>
      <c r="H307" s="4">
        <f t="shared" si="34"/>
        <v>604100</v>
      </c>
      <c r="I307" s="4">
        <f t="shared" si="35"/>
        <v>-65900</v>
      </c>
      <c r="J307" s="5">
        <f t="shared" si="36"/>
        <v>-2.8903508771929824E-2</v>
      </c>
      <c r="K307" s="4">
        <v>18290500</v>
      </c>
      <c r="L307" s="6">
        <f t="shared" si="37"/>
        <v>-3.602963286952243E-3</v>
      </c>
      <c r="M307" s="9">
        <v>684225.85291470005</v>
      </c>
      <c r="N307" s="7">
        <f>Tabelle1[[#This Row],[Einfache_Steuer_Einkommen]]*Tabelle1[[#This Row],[Delta StEink]]*Tabelle1[[#This Row],[Gemeinde Anlage]]</f>
        <v>-4930.4812560704995</v>
      </c>
      <c r="O307" s="2">
        <v>3.455584</v>
      </c>
      <c r="P307" s="8">
        <f t="shared" si="38"/>
        <v>-2277.2298559999999</v>
      </c>
      <c r="Q307" s="32">
        <v>2</v>
      </c>
      <c r="R307" s="28">
        <f t="shared" si="39"/>
        <v>-4554.4597119999999</v>
      </c>
      <c r="S307" s="10">
        <f>(Tabelle1[[#This Row],[Auswirkungen auf den Steuerbetrag]]-Tabelle1[[#This Row],[Delta Steuerbetrag4]])/Tabelle1[[#This Row],[Einfache_Steuer_Einkommen]]</f>
        <v>5.4955763870760503E-4</v>
      </c>
      <c r="T307">
        <v>943</v>
      </c>
      <c r="U307" t="s">
        <v>39</v>
      </c>
      <c r="V307" t="b">
        <v>1</v>
      </c>
      <c r="W307" t="b">
        <v>1</v>
      </c>
      <c r="X307" t="s">
        <v>385</v>
      </c>
    </row>
    <row r="308" spans="1:24" x14ac:dyDescent="0.2">
      <c r="A308" s="2">
        <v>944</v>
      </c>
      <c r="B308" s="2" t="s">
        <v>38</v>
      </c>
      <c r="C308" s="3">
        <v>22425000</v>
      </c>
      <c r="D308" s="3">
        <v>-16392000</v>
      </c>
      <c r="E308" s="3">
        <v>-7924000</v>
      </c>
      <c r="F308" s="3">
        <f t="shared" si="32"/>
        <v>-22425000</v>
      </c>
      <c r="G308" s="4">
        <f t="shared" si="33"/>
        <v>11474400</v>
      </c>
      <c r="H308" s="4">
        <f t="shared" si="34"/>
        <v>5546800</v>
      </c>
      <c r="I308" s="4">
        <f t="shared" si="35"/>
        <v>-5403800</v>
      </c>
      <c r="J308" s="5">
        <f t="shared" si="36"/>
        <v>-0.2409721293199554</v>
      </c>
      <c r="K308" s="4">
        <v>165802200</v>
      </c>
      <c r="L308" s="6">
        <f t="shared" si="37"/>
        <v>-3.2591847394063532E-2</v>
      </c>
      <c r="M308" s="9">
        <v>6381284.7628758</v>
      </c>
      <c r="N308" s="7">
        <f>Tabelle1[[#This Row],[Einfache_Steuer_Einkommen]]*Tabelle1[[#This Row],[Delta StEink]]*Tabelle1[[#This Row],[Gemeinde Anlage]]</f>
        <v>-316126.34593796072</v>
      </c>
      <c r="O308" s="2">
        <v>3.5372659999999998</v>
      </c>
      <c r="P308" s="8">
        <f t="shared" si="38"/>
        <v>-191146.78010800001</v>
      </c>
      <c r="Q308" s="32">
        <v>1.52</v>
      </c>
      <c r="R308" s="28">
        <f t="shared" si="39"/>
        <v>-290543.10576415999</v>
      </c>
      <c r="S308" s="10">
        <f>(Tabelle1[[#This Row],[Auswirkungen auf den Steuerbetrag]]-Tabelle1[[#This Row],[Delta Steuerbetrag4]])/Tabelle1[[#This Row],[Einfache_Steuer_Einkommen]]</f>
        <v>4.0091049254901683E-3</v>
      </c>
      <c r="T308">
        <v>944</v>
      </c>
      <c r="U308" t="s">
        <v>38</v>
      </c>
      <c r="V308" t="b">
        <v>1</v>
      </c>
      <c r="W308" t="b">
        <v>1</v>
      </c>
      <c r="X308" t="s">
        <v>385</v>
      </c>
    </row>
    <row r="309" spans="1:24" x14ac:dyDescent="0.2">
      <c r="A309" s="2">
        <v>945</v>
      </c>
      <c r="B309" s="2" t="s">
        <v>37</v>
      </c>
      <c r="C309" s="3">
        <v>2719000</v>
      </c>
      <c r="D309" s="3">
        <v>-2614000</v>
      </c>
      <c r="E309" s="3">
        <v>-1020000</v>
      </c>
      <c r="F309" s="3">
        <f t="shared" si="32"/>
        <v>-2719000</v>
      </c>
      <c r="G309" s="4">
        <f t="shared" si="33"/>
        <v>1829800</v>
      </c>
      <c r="H309" s="4">
        <f t="shared" si="34"/>
        <v>714000</v>
      </c>
      <c r="I309" s="4">
        <f t="shared" si="35"/>
        <v>-175200</v>
      </c>
      <c r="J309" s="5">
        <f t="shared" si="36"/>
        <v>-6.4435454211107024E-2</v>
      </c>
      <c r="K309" s="4">
        <v>26040600</v>
      </c>
      <c r="L309" s="6">
        <f t="shared" si="37"/>
        <v>-6.7279555770604366E-3</v>
      </c>
      <c r="M309" s="9">
        <v>962322.72702330002</v>
      </c>
      <c r="N309" s="7">
        <f>Tabelle1[[#This Row],[Einfache_Steuer_Einkommen]]*Tabelle1[[#This Row],[Delta StEink]]*Tabelle1[[#This Row],[Gemeinde Anlage]]</f>
        <v>-11330.312976864734</v>
      </c>
      <c r="O309" s="2">
        <v>3.351213</v>
      </c>
      <c r="P309" s="8">
        <f t="shared" si="38"/>
        <v>-5871.3251760000003</v>
      </c>
      <c r="Q309" s="32">
        <v>1.75</v>
      </c>
      <c r="R309" s="28">
        <f t="shared" si="39"/>
        <v>-10274.819058000001</v>
      </c>
      <c r="S309" s="10">
        <f>(Tabelle1[[#This Row],[Auswirkungen auf den Steuerbetrag]]-Tabelle1[[#This Row],[Delta Steuerbetrag4]])/Tabelle1[[#This Row],[Einfache_Steuer_Einkommen]]</f>
        <v>1.0968190703857057E-3</v>
      </c>
      <c r="T309">
        <v>945</v>
      </c>
      <c r="U309" t="s">
        <v>37</v>
      </c>
      <c r="V309" t="b">
        <v>1</v>
      </c>
      <c r="W309" t="b">
        <v>1</v>
      </c>
      <c r="X309" t="s">
        <v>385</v>
      </c>
    </row>
    <row r="310" spans="1:24" x14ac:dyDescent="0.2">
      <c r="A310" s="2">
        <v>946</v>
      </c>
      <c r="B310" s="2" t="s">
        <v>36</v>
      </c>
      <c r="C310" s="3">
        <v>415000</v>
      </c>
      <c r="D310" s="3">
        <v>-626000</v>
      </c>
      <c r="E310" s="3">
        <v>-132000</v>
      </c>
      <c r="F310" s="3">
        <f t="shared" si="32"/>
        <v>-415000</v>
      </c>
      <c r="G310" s="4">
        <f t="shared" si="33"/>
        <v>438200</v>
      </c>
      <c r="H310" s="4">
        <f t="shared" si="34"/>
        <v>92400</v>
      </c>
      <c r="I310" s="4">
        <f t="shared" si="35"/>
        <v>115600</v>
      </c>
      <c r="J310" s="5">
        <f t="shared" si="36"/>
        <v>0.27855421686746989</v>
      </c>
      <c r="K310" s="4">
        <v>4664200</v>
      </c>
      <c r="L310" s="6">
        <f t="shared" si="37"/>
        <v>2.4784528965310235E-2</v>
      </c>
      <c r="M310" s="9">
        <v>168838.71027740001</v>
      </c>
      <c r="N310" s="7">
        <f>Tabelle1[[#This Row],[Einfache_Steuer_Einkommen]]*Tabelle1[[#This Row],[Delta StEink]]*Tabelle1[[#This Row],[Gemeinde Anlage]]</f>
        <v>7699.6417458179512</v>
      </c>
      <c r="O310" s="2">
        <v>3.092117</v>
      </c>
      <c r="P310" s="8">
        <f t="shared" si="38"/>
        <v>3574.4872519999999</v>
      </c>
      <c r="Q310" s="32">
        <v>1.84</v>
      </c>
      <c r="R310" s="28">
        <f t="shared" si="39"/>
        <v>6577.0565436799998</v>
      </c>
      <c r="S310" s="10">
        <f>(Tabelle1[[#This Row],[Auswirkungen auf den Steuerbetrag]]-Tabelle1[[#This Row],[Delta Steuerbetrag4]])/Tabelle1[[#This Row],[Einfache_Steuer_Einkommen]]</f>
        <v>-6.6488615098608444E-3</v>
      </c>
      <c r="T310">
        <v>946</v>
      </c>
      <c r="U310" t="s">
        <v>36</v>
      </c>
      <c r="V310" t="b">
        <v>1</v>
      </c>
      <c r="W310" t="b">
        <v>1</v>
      </c>
      <c r="X310" t="s">
        <v>385</v>
      </c>
    </row>
    <row r="311" spans="1:24" x14ac:dyDescent="0.2">
      <c r="A311" s="2">
        <v>947</v>
      </c>
      <c r="B311" s="2" t="s">
        <v>35</v>
      </c>
      <c r="C311" s="3">
        <v>1076000</v>
      </c>
      <c r="D311" s="3">
        <v>-482000</v>
      </c>
      <c r="E311" s="3">
        <v>-379000</v>
      </c>
      <c r="F311" s="3">
        <f t="shared" si="32"/>
        <v>-1076000</v>
      </c>
      <c r="G311" s="4">
        <f t="shared" si="33"/>
        <v>337400</v>
      </c>
      <c r="H311" s="4">
        <f t="shared" si="34"/>
        <v>265300</v>
      </c>
      <c r="I311" s="4">
        <f t="shared" si="35"/>
        <v>-473300</v>
      </c>
      <c r="J311" s="5">
        <f t="shared" si="36"/>
        <v>-0.43986988847583641</v>
      </c>
      <c r="K311" s="4">
        <v>9557500</v>
      </c>
      <c r="L311" s="6">
        <f t="shared" si="37"/>
        <v>-4.952131833638504E-2</v>
      </c>
      <c r="M311" s="9">
        <v>340415.48397835001</v>
      </c>
      <c r="N311" s="7">
        <f>Tabelle1[[#This Row],[Einfache_Steuer_Einkommen]]*Tabelle1[[#This Row],[Delta StEink]]*Tabelle1[[#This Row],[Gemeinde Anlage]]</f>
        <v>-29501.191210271289</v>
      </c>
      <c r="O311" s="2">
        <v>3.5463659999999999</v>
      </c>
      <c r="P311" s="8">
        <f t="shared" si="38"/>
        <v>-16784.950278</v>
      </c>
      <c r="Q311" s="32">
        <v>1.75</v>
      </c>
      <c r="R311" s="28">
        <f t="shared" si="39"/>
        <v>-29373.6629865</v>
      </c>
      <c r="S311" s="10">
        <f>(Tabelle1[[#This Row],[Auswirkungen auf den Steuerbetrag]]-Tabelle1[[#This Row],[Delta Steuerbetrag4]])/Tabelle1[[#This Row],[Einfache_Steuer_Einkommen]]</f>
        <v>3.7462521469616722E-4</v>
      </c>
      <c r="T311" s="1"/>
      <c r="U311" s="1"/>
      <c r="V311" s="1" t="b">
        <v>0</v>
      </c>
      <c r="W311" s="1" t="b">
        <v>0</v>
      </c>
      <c r="X311" t="s">
        <v>35</v>
      </c>
    </row>
    <row r="312" spans="1:24" x14ac:dyDescent="0.2">
      <c r="A312" s="2">
        <v>948</v>
      </c>
      <c r="B312" s="2" t="s">
        <v>34</v>
      </c>
      <c r="C312" s="3">
        <v>2208000</v>
      </c>
      <c r="D312" s="3">
        <v>-1293000</v>
      </c>
      <c r="E312" s="3">
        <v>-827000</v>
      </c>
      <c r="F312" s="3">
        <f t="shared" si="32"/>
        <v>-2208000</v>
      </c>
      <c r="G312" s="4">
        <f t="shared" si="33"/>
        <v>905100</v>
      </c>
      <c r="H312" s="4">
        <f t="shared" si="34"/>
        <v>578900</v>
      </c>
      <c r="I312" s="4">
        <f t="shared" si="35"/>
        <v>-724000</v>
      </c>
      <c r="J312" s="5">
        <f t="shared" si="36"/>
        <v>-0.32789855072463769</v>
      </c>
      <c r="K312" s="4">
        <v>20826900</v>
      </c>
      <c r="L312" s="6">
        <f t="shared" si="37"/>
        <v>-3.4762734732485388E-2</v>
      </c>
      <c r="M312" s="9">
        <v>778514.22059729998</v>
      </c>
      <c r="N312" s="7">
        <f>Tabelle1[[#This Row],[Einfache_Steuer_Einkommen]]*Tabelle1[[#This Row],[Delta StEink]]*Tabelle1[[#This Row],[Gemeinde Anlage]]</f>
        <v>-46007.581671355634</v>
      </c>
      <c r="O312" s="2">
        <v>3.420852</v>
      </c>
      <c r="P312" s="8">
        <f t="shared" si="38"/>
        <v>-24766.968480000003</v>
      </c>
      <c r="Q312" s="32">
        <v>1.7</v>
      </c>
      <c r="R312" s="28">
        <f t="shared" si="39"/>
        <v>-42103.846416000008</v>
      </c>
      <c r="S312" s="10">
        <f>(Tabelle1[[#This Row],[Auswirkungen auf den Steuerbetrag]]-Tabelle1[[#This Row],[Delta Steuerbetrag4]])/Tabelle1[[#This Row],[Einfache_Steuer_Einkommen]]</f>
        <v>5.0143403319730774E-3</v>
      </c>
      <c r="T312">
        <v>948</v>
      </c>
      <c r="U312" t="s">
        <v>34</v>
      </c>
      <c r="V312" t="b">
        <v>1</v>
      </c>
      <c r="W312" t="b">
        <v>1</v>
      </c>
      <c r="X312" t="s">
        <v>385</v>
      </c>
    </row>
    <row r="313" spans="1:24" x14ac:dyDescent="0.2">
      <c r="A313" s="2">
        <v>951</v>
      </c>
      <c r="B313" s="2" t="s">
        <v>33</v>
      </c>
      <c r="C313" s="3">
        <v>2731000</v>
      </c>
      <c r="D313" s="3">
        <v>-2870000</v>
      </c>
      <c r="E313" s="3">
        <v>-1152000</v>
      </c>
      <c r="F313" s="3">
        <f t="shared" si="32"/>
        <v>-2731000</v>
      </c>
      <c r="G313" s="4">
        <f t="shared" si="33"/>
        <v>2008999.9999999998</v>
      </c>
      <c r="H313" s="4">
        <f t="shared" si="34"/>
        <v>806400</v>
      </c>
      <c r="I313" s="4">
        <f t="shared" si="35"/>
        <v>84399.999999999767</v>
      </c>
      <c r="J313" s="5">
        <f t="shared" si="36"/>
        <v>3.0904430611497533E-2</v>
      </c>
      <c r="K313" s="4">
        <v>27737300</v>
      </c>
      <c r="L313" s="6">
        <f t="shared" si="37"/>
        <v>3.0428340177306285E-3</v>
      </c>
      <c r="M313" s="9">
        <v>1020888.2562797</v>
      </c>
      <c r="N313" s="7">
        <f>Tabelle1[[#This Row],[Einfache_Steuer_Einkommen]]*Tabelle1[[#This Row],[Delta StEink]]*Tabelle1[[#This Row],[Gemeinde Anlage]]</f>
        <v>5777.8919369878104</v>
      </c>
      <c r="O313" s="2">
        <v>3.2736969999999999</v>
      </c>
      <c r="P313" s="8">
        <f t="shared" si="38"/>
        <v>2763.0002679999925</v>
      </c>
      <c r="Q313" s="32">
        <v>1.86</v>
      </c>
      <c r="R313" s="28">
        <f t="shared" si="39"/>
        <v>5139.1804984799865</v>
      </c>
      <c r="S313" s="10">
        <f>(Tabelle1[[#This Row],[Auswirkungen auf den Steuerbetrag]]-Tabelle1[[#This Row],[Delta Steuerbetrag4]])/Tabelle1[[#This Row],[Einfache_Steuer_Einkommen]]</f>
        <v>-6.2564285031096653E-4</v>
      </c>
      <c r="T313">
        <v>951</v>
      </c>
      <c r="U313" t="s">
        <v>32</v>
      </c>
      <c r="V313" t="b">
        <v>1</v>
      </c>
      <c r="W313" t="b">
        <v>0</v>
      </c>
      <c r="X313" t="s">
        <v>33</v>
      </c>
    </row>
    <row r="314" spans="1:24" x14ac:dyDescent="0.2">
      <c r="A314" s="2">
        <v>952</v>
      </c>
      <c r="B314" s="2" t="s">
        <v>31</v>
      </c>
      <c r="C314" s="3">
        <v>2264000</v>
      </c>
      <c r="D314" s="3">
        <v>-1822000</v>
      </c>
      <c r="E314" s="3">
        <v>-906000</v>
      </c>
      <c r="F314" s="3">
        <f t="shared" si="32"/>
        <v>-2264000</v>
      </c>
      <c r="G314" s="4">
        <f t="shared" si="33"/>
        <v>1275400</v>
      </c>
      <c r="H314" s="4">
        <f t="shared" si="34"/>
        <v>634200</v>
      </c>
      <c r="I314" s="4">
        <f t="shared" si="35"/>
        <v>-354400</v>
      </c>
      <c r="J314" s="5">
        <f t="shared" si="36"/>
        <v>-0.15653710247349822</v>
      </c>
      <c r="K314" s="4">
        <v>21786000</v>
      </c>
      <c r="L314" s="6">
        <f t="shared" si="37"/>
        <v>-1.6267327641604701E-2</v>
      </c>
      <c r="M314" s="9">
        <v>794411.65654454904</v>
      </c>
      <c r="N314" s="7">
        <f>Tabelle1[[#This Row],[Einfache_Steuer_Einkommen]]*Tabelle1[[#This Row],[Delta StEink]]*Tabelle1[[#This Row],[Gemeinde Anlage]]</f>
        <v>-24424.384381715034</v>
      </c>
      <c r="O314" s="2">
        <v>3.169009</v>
      </c>
      <c r="P314" s="8">
        <f t="shared" si="38"/>
        <v>-11230.967896</v>
      </c>
      <c r="Q314" s="32">
        <v>1.89</v>
      </c>
      <c r="R314" s="28">
        <f t="shared" si="39"/>
        <v>-21226.529323439998</v>
      </c>
      <c r="S314" s="10">
        <f>(Tabelle1[[#This Row],[Auswirkungen auf den Steuerbetrag]]-Tabelle1[[#This Row],[Delta Steuerbetrag4]])/Tabelle1[[#This Row],[Einfache_Steuer_Einkommen]]</f>
        <v>4.0254382371285192E-3</v>
      </c>
      <c r="T314">
        <v>952</v>
      </c>
      <c r="U314" t="s">
        <v>31</v>
      </c>
      <c r="V314" t="b">
        <v>1</v>
      </c>
      <c r="W314" t="b">
        <v>1</v>
      </c>
      <c r="X314" t="s">
        <v>385</v>
      </c>
    </row>
    <row r="315" spans="1:24" x14ac:dyDescent="0.2">
      <c r="A315" s="2">
        <v>953</v>
      </c>
      <c r="B315" s="2" t="s">
        <v>30</v>
      </c>
      <c r="C315" s="3">
        <v>3170000</v>
      </c>
      <c r="D315" s="3">
        <v>-3073000</v>
      </c>
      <c r="E315" s="3">
        <v>-1132000</v>
      </c>
      <c r="F315" s="3">
        <f t="shared" si="32"/>
        <v>-3170000</v>
      </c>
      <c r="G315" s="4">
        <f t="shared" si="33"/>
        <v>2151100</v>
      </c>
      <c r="H315" s="4">
        <f t="shared" si="34"/>
        <v>792400</v>
      </c>
      <c r="I315" s="4">
        <f t="shared" si="35"/>
        <v>-226500</v>
      </c>
      <c r="J315" s="5">
        <f t="shared" si="36"/>
        <v>-7.1451104100946378E-2</v>
      </c>
      <c r="K315" s="4">
        <v>27399300</v>
      </c>
      <c r="L315" s="6">
        <f t="shared" si="37"/>
        <v>-8.2666345490578219E-3</v>
      </c>
      <c r="M315" s="9">
        <v>989257.12522024906</v>
      </c>
      <c r="N315" s="7">
        <f>Tabelle1[[#This Row],[Einfache_Steuer_Einkommen]]*Tabelle1[[#This Row],[Delta StEink]]*Tabelle1[[#This Row],[Gemeinde Anlage]]</f>
        <v>-14638.310561352722</v>
      </c>
      <c r="O315" s="2">
        <v>3.233473</v>
      </c>
      <c r="P315" s="8">
        <f t="shared" si="38"/>
        <v>-7323.8163450000002</v>
      </c>
      <c r="Q315" s="32">
        <v>1.79</v>
      </c>
      <c r="R315" s="28">
        <f t="shared" si="39"/>
        <v>-13109.631257550001</v>
      </c>
      <c r="S315" s="10">
        <f>(Tabelle1[[#This Row],[Auswirkungen auf den Steuerbetrag]]-Tabelle1[[#This Row],[Delta Steuerbetrag4]])/Tabelle1[[#This Row],[Einfache_Steuer_Einkommen]]</f>
        <v>1.545280053921648E-3</v>
      </c>
      <c r="T315">
        <v>953</v>
      </c>
      <c r="U315" t="s">
        <v>30</v>
      </c>
      <c r="V315" t="b">
        <v>1</v>
      </c>
      <c r="W315" t="b">
        <v>1</v>
      </c>
      <c r="X315" t="s">
        <v>385</v>
      </c>
    </row>
    <row r="316" spans="1:24" x14ac:dyDescent="0.2">
      <c r="A316" s="2">
        <v>954</v>
      </c>
      <c r="B316" s="2" t="s">
        <v>29</v>
      </c>
      <c r="C316" s="3">
        <v>12770000</v>
      </c>
      <c r="D316" s="3">
        <v>-10829000</v>
      </c>
      <c r="E316" s="3">
        <v>-4846000</v>
      </c>
      <c r="F316" s="3">
        <f t="shared" si="32"/>
        <v>-12770000</v>
      </c>
      <c r="G316" s="4">
        <f t="shared" si="33"/>
        <v>7580299.9999999991</v>
      </c>
      <c r="H316" s="4">
        <f t="shared" si="34"/>
        <v>3392200</v>
      </c>
      <c r="I316" s="4">
        <f t="shared" si="35"/>
        <v>-1797500.0000000009</v>
      </c>
      <c r="J316" s="5">
        <f t="shared" si="36"/>
        <v>-0.14075959279561479</v>
      </c>
      <c r="K316" s="4">
        <v>117796400</v>
      </c>
      <c r="L316" s="6">
        <f t="shared" si="37"/>
        <v>-1.5259379743353795E-2</v>
      </c>
      <c r="M316" s="9">
        <v>4427811.3304795995</v>
      </c>
      <c r="N316" s="7">
        <f>Tabelle1[[#This Row],[Einfache_Steuer_Einkommen]]*Tabelle1[[#This Row],[Delta StEink]]*Tabelle1[[#This Row],[Gemeinde Anlage]]</f>
        <v>-111483.32996412614</v>
      </c>
      <c r="O316" s="2">
        <v>3.4043869999999998</v>
      </c>
      <c r="P316" s="8">
        <f t="shared" si="38"/>
        <v>-61193.85632500003</v>
      </c>
      <c r="Q316" s="32">
        <v>1.65</v>
      </c>
      <c r="R316" s="28">
        <f t="shared" si="39"/>
        <v>-100969.86293625005</v>
      </c>
      <c r="S316" s="10">
        <f>(Tabelle1[[#This Row],[Auswirkungen auf den Steuerbetrag]]-Tabelle1[[#This Row],[Delta Steuerbetrag4]])/Tabelle1[[#This Row],[Einfache_Steuer_Einkommen]]</f>
        <v>2.3744162167671497E-3</v>
      </c>
      <c r="T316">
        <v>954</v>
      </c>
      <c r="U316" t="s">
        <v>29</v>
      </c>
      <c r="V316" t="b">
        <v>1</v>
      </c>
      <c r="W316" t="b">
        <v>1</v>
      </c>
      <c r="X316" t="s">
        <v>385</v>
      </c>
    </row>
    <row r="317" spans="1:24" x14ac:dyDescent="0.2">
      <c r="A317" s="2">
        <v>955</v>
      </c>
      <c r="B317" s="2" t="s">
        <v>28</v>
      </c>
      <c r="C317" s="3">
        <v>10753000</v>
      </c>
      <c r="D317" s="3">
        <v>-8860000</v>
      </c>
      <c r="E317" s="3">
        <v>-4377000</v>
      </c>
      <c r="F317" s="3">
        <f t="shared" si="32"/>
        <v>-10753000</v>
      </c>
      <c r="G317" s="4">
        <f t="shared" si="33"/>
        <v>6202000</v>
      </c>
      <c r="H317" s="4">
        <f t="shared" si="34"/>
        <v>3063900</v>
      </c>
      <c r="I317" s="4">
        <f t="shared" si="35"/>
        <v>-1487100</v>
      </c>
      <c r="J317" s="5">
        <f t="shared" si="36"/>
        <v>-0.13829628940760719</v>
      </c>
      <c r="K317" s="4">
        <v>108391500</v>
      </c>
      <c r="L317" s="6">
        <f t="shared" si="37"/>
        <v>-1.3719710493904042E-2</v>
      </c>
      <c r="M317" s="9">
        <v>4042936.9082581</v>
      </c>
      <c r="N317" s="7">
        <f>Tabelle1[[#This Row],[Einfache_Steuer_Einkommen]]*Tabelle1[[#This Row],[Delta StEink]]*Tabelle1[[#This Row],[Gemeinde Anlage]]</f>
        <v>-102060.98002461395</v>
      </c>
      <c r="O317" s="2">
        <v>3.4121009999999998</v>
      </c>
      <c r="P317" s="8">
        <f t="shared" si="38"/>
        <v>-50741.353970999997</v>
      </c>
      <c r="Q317" s="32">
        <v>1.84</v>
      </c>
      <c r="R317" s="28">
        <f t="shared" si="39"/>
        <v>-93364.091306639995</v>
      </c>
      <c r="S317" s="10">
        <f>(Tabelle1[[#This Row],[Auswirkungen auf den Steuerbetrag]]-Tabelle1[[#This Row],[Delta Steuerbetrag4]])/Tabelle1[[#This Row],[Einfache_Steuer_Einkommen]]</f>
        <v>2.1511314461053537E-3</v>
      </c>
      <c r="T317">
        <v>955</v>
      </c>
      <c r="U317" t="s">
        <v>28</v>
      </c>
      <c r="V317" t="b">
        <v>1</v>
      </c>
      <c r="W317" t="b">
        <v>1</v>
      </c>
      <c r="X317" t="s">
        <v>385</v>
      </c>
    </row>
    <row r="318" spans="1:24" x14ac:dyDescent="0.2">
      <c r="A318" s="2">
        <v>956</v>
      </c>
      <c r="B318" s="2" t="s">
        <v>27</v>
      </c>
      <c r="C318" s="3">
        <v>8876000</v>
      </c>
      <c r="D318" s="3">
        <v>-8194000</v>
      </c>
      <c r="E318" s="3">
        <v>-3638000</v>
      </c>
      <c r="F318" s="3">
        <f t="shared" si="32"/>
        <v>-8876000</v>
      </c>
      <c r="G318" s="4">
        <f t="shared" si="33"/>
        <v>5735800</v>
      </c>
      <c r="H318" s="4">
        <f t="shared" si="34"/>
        <v>2546600</v>
      </c>
      <c r="I318" s="4">
        <f t="shared" si="35"/>
        <v>-593600</v>
      </c>
      <c r="J318" s="5">
        <f t="shared" si="36"/>
        <v>-6.6876971608832811E-2</v>
      </c>
      <c r="K318" s="4">
        <v>90447200</v>
      </c>
      <c r="L318" s="6">
        <f t="shared" si="37"/>
        <v>-6.5629450110119497E-3</v>
      </c>
      <c r="M318" s="9">
        <v>3562182.6088782498</v>
      </c>
      <c r="N318" s="7">
        <f>Tabelle1[[#This Row],[Einfache_Steuer_Einkommen]]*Tabelle1[[#This Row],[Delta StEink]]*Tabelle1[[#This Row],[Gemeinde Anlage]]</f>
        <v>-37171.669644189162</v>
      </c>
      <c r="O318" s="2">
        <v>3.4711979999999998</v>
      </c>
      <c r="P318" s="8">
        <f t="shared" si="38"/>
        <v>-20605.031327999997</v>
      </c>
      <c r="Q318" s="32">
        <v>1.59</v>
      </c>
      <c r="R318" s="28">
        <f t="shared" si="39"/>
        <v>-32761.999811519996</v>
      </c>
      <c r="S318" s="10">
        <f>(Tabelle1[[#This Row],[Auswirkungen auf den Steuerbetrag]]-Tabelle1[[#This Row],[Delta Steuerbetrag4]])/Tabelle1[[#This Row],[Einfache_Steuer_Einkommen]]</f>
        <v>1.2379123466828093E-3</v>
      </c>
      <c r="T318">
        <v>956</v>
      </c>
      <c r="U318" t="s">
        <v>27</v>
      </c>
      <c r="V318" t="b">
        <v>1</v>
      </c>
      <c r="W318" t="b">
        <v>1</v>
      </c>
      <c r="X318" t="s">
        <v>385</v>
      </c>
    </row>
    <row r="319" spans="1:24" x14ac:dyDescent="0.2">
      <c r="A319" s="2">
        <v>957</v>
      </c>
      <c r="B319" s="2" t="s">
        <v>26</v>
      </c>
      <c r="C319" s="3">
        <v>12038000</v>
      </c>
      <c r="D319" s="3">
        <v>-11481000</v>
      </c>
      <c r="E319" s="3">
        <v>-4708000</v>
      </c>
      <c r="F319" s="3">
        <f t="shared" si="32"/>
        <v>-12038000</v>
      </c>
      <c r="G319" s="4">
        <f t="shared" si="33"/>
        <v>8036699.9999999991</v>
      </c>
      <c r="H319" s="4">
        <f t="shared" si="34"/>
        <v>3295600</v>
      </c>
      <c r="I319" s="4">
        <f t="shared" si="35"/>
        <v>-705700.00000000093</v>
      </c>
      <c r="J319" s="5">
        <f t="shared" si="36"/>
        <v>-5.8622694799800708E-2</v>
      </c>
      <c r="K319" s="4">
        <v>115254800</v>
      </c>
      <c r="L319" s="6">
        <f t="shared" si="37"/>
        <v>-6.1229553996883504E-3</v>
      </c>
      <c r="M319" s="9">
        <v>4330418.4438449098</v>
      </c>
      <c r="N319" s="7">
        <f>Tabelle1[[#This Row],[Einfache_Steuer_Einkommen]]*Tabelle1[[#This Row],[Delta StEink]]*Tabelle1[[#This Row],[Gemeinde Anlage]]</f>
        <v>-47461.776598633878</v>
      </c>
      <c r="O319" s="2">
        <v>3.2583000000000002</v>
      </c>
      <c r="P319" s="8">
        <f t="shared" si="38"/>
        <v>-22993.823100000034</v>
      </c>
      <c r="Q319" s="32">
        <v>1.79</v>
      </c>
      <c r="R319" s="28">
        <f t="shared" si="39"/>
        <v>-41158.943349000059</v>
      </c>
      <c r="S319" s="10">
        <f>(Tabelle1[[#This Row],[Auswirkungen auf den Steuerbetrag]]-Tabelle1[[#This Row],[Delta Steuerbetrag4]])/Tabelle1[[#This Row],[Einfache_Steuer_Einkommen]]</f>
        <v>1.4554790331157083E-3</v>
      </c>
      <c r="T319">
        <v>957</v>
      </c>
      <c r="U319" t="s">
        <v>26</v>
      </c>
      <c r="V319" t="b">
        <v>1</v>
      </c>
      <c r="W319" t="b">
        <v>1</v>
      </c>
      <c r="X319" t="s">
        <v>385</v>
      </c>
    </row>
    <row r="320" spans="1:24" x14ac:dyDescent="0.2">
      <c r="A320" s="2">
        <v>958</v>
      </c>
      <c r="B320" s="2" t="s">
        <v>25</v>
      </c>
      <c r="C320" s="3">
        <v>2192000</v>
      </c>
      <c r="D320" s="3">
        <v>-2254000</v>
      </c>
      <c r="E320" s="3">
        <v>-802000</v>
      </c>
      <c r="F320" s="3">
        <f t="shared" si="32"/>
        <v>-2192000</v>
      </c>
      <c r="G320" s="4">
        <f t="shared" si="33"/>
        <v>1577800</v>
      </c>
      <c r="H320" s="4">
        <f t="shared" si="34"/>
        <v>561400</v>
      </c>
      <c r="I320" s="4">
        <f t="shared" si="35"/>
        <v>-52800</v>
      </c>
      <c r="J320" s="5">
        <f t="shared" si="36"/>
        <v>-2.4087591240875911E-2</v>
      </c>
      <c r="K320" s="4">
        <v>19584100</v>
      </c>
      <c r="L320" s="6">
        <f t="shared" si="37"/>
        <v>-2.6960646647024881E-3</v>
      </c>
      <c r="M320" s="9">
        <v>710654.78747280105</v>
      </c>
      <c r="N320" s="7">
        <f>Tabelle1[[#This Row],[Einfache_Steuer_Einkommen]]*Tabelle1[[#This Row],[Delta StEink]]*Tabelle1[[#This Row],[Gemeinde Anlage]]</f>
        <v>-3602.0259712573015</v>
      </c>
      <c r="O320" s="2">
        <v>3.200914</v>
      </c>
      <c r="P320" s="8">
        <f t="shared" si="38"/>
        <v>-1690.082592</v>
      </c>
      <c r="Q320" s="32">
        <v>1.88</v>
      </c>
      <c r="R320" s="28">
        <f t="shared" si="39"/>
        <v>-3177.3552729599996</v>
      </c>
      <c r="S320" s="10">
        <f>(Tabelle1[[#This Row],[Auswirkungen auf den Steuerbetrag]]-Tabelle1[[#This Row],[Delta Steuerbetrag4]])/Tabelle1[[#This Row],[Einfache_Steuer_Einkommen]]</f>
        <v>5.9757663746626819E-4</v>
      </c>
      <c r="T320">
        <v>958</v>
      </c>
      <c r="U320" t="s">
        <v>25</v>
      </c>
      <c r="V320" t="b">
        <v>1</v>
      </c>
      <c r="W320" t="b">
        <v>1</v>
      </c>
      <c r="X320" t="s">
        <v>385</v>
      </c>
    </row>
    <row r="321" spans="1:24" x14ac:dyDescent="0.2">
      <c r="A321" s="2">
        <v>959</v>
      </c>
      <c r="B321" s="2" t="s">
        <v>24</v>
      </c>
      <c r="C321" s="3">
        <v>992000</v>
      </c>
      <c r="D321" s="3">
        <v>-1099000</v>
      </c>
      <c r="E321" s="3">
        <v>-340000</v>
      </c>
      <c r="F321" s="3">
        <f t="shared" si="32"/>
        <v>-992000</v>
      </c>
      <c r="G321" s="4">
        <f t="shared" si="33"/>
        <v>769300</v>
      </c>
      <c r="H321" s="4">
        <f t="shared" si="34"/>
        <v>237999.99999999997</v>
      </c>
      <c r="I321" s="4">
        <f t="shared" si="35"/>
        <v>15299.999999999971</v>
      </c>
      <c r="J321" s="5">
        <f t="shared" si="36"/>
        <v>1.5423387096774164E-2</v>
      </c>
      <c r="K321" s="4">
        <v>11000300</v>
      </c>
      <c r="L321" s="6">
        <f t="shared" si="37"/>
        <v>1.3908711580593229E-3</v>
      </c>
      <c r="M321" s="9">
        <v>397462.35059460002</v>
      </c>
      <c r="N321" s="7">
        <f>Tabelle1[[#This Row],[Einfache_Steuer_Einkommen]]*Tabelle1[[#This Row],[Delta StEink]]*Tabelle1[[#This Row],[Gemeinde Anlage]]</f>
        <v>1028.2431909330751</v>
      </c>
      <c r="O321" s="2">
        <v>3.0893839999999999</v>
      </c>
      <c r="P321" s="8">
        <f t="shared" si="38"/>
        <v>472.67575199999914</v>
      </c>
      <c r="Q321" s="32">
        <v>1.86</v>
      </c>
      <c r="R321" s="28">
        <f t="shared" si="39"/>
        <v>879.17689871999846</v>
      </c>
      <c r="S321" s="10">
        <f>(Tabelle1[[#This Row],[Auswirkungen auf den Steuerbetrag]]-Tabelle1[[#This Row],[Delta Steuerbetrag4]])/Tabelle1[[#This Row],[Einfache_Steuer_Einkommen]]</f>
        <v>-3.7504506273380314E-4</v>
      </c>
      <c r="T321">
        <v>959</v>
      </c>
      <c r="U321" t="s">
        <v>24</v>
      </c>
      <c r="V321" t="b">
        <v>1</v>
      </c>
      <c r="W321" t="b">
        <v>1</v>
      </c>
      <c r="X321" t="s">
        <v>385</v>
      </c>
    </row>
    <row r="322" spans="1:24" x14ac:dyDescent="0.2">
      <c r="A322" s="2">
        <v>960</v>
      </c>
      <c r="B322" s="2" t="s">
        <v>23</v>
      </c>
      <c r="C322" s="3">
        <v>2557000</v>
      </c>
      <c r="D322" s="3">
        <v>-2035000</v>
      </c>
      <c r="E322" s="3">
        <v>-906000</v>
      </c>
      <c r="F322" s="3">
        <f t="shared" si="32"/>
        <v>-2557000</v>
      </c>
      <c r="G322" s="4">
        <f t="shared" si="33"/>
        <v>1424500</v>
      </c>
      <c r="H322" s="4">
        <f t="shared" si="34"/>
        <v>634200</v>
      </c>
      <c r="I322" s="4">
        <f t="shared" si="35"/>
        <v>-498300</v>
      </c>
      <c r="J322" s="5">
        <f t="shared" si="36"/>
        <v>-0.19487680876026595</v>
      </c>
      <c r="K322" s="4">
        <v>21426900</v>
      </c>
      <c r="L322" s="6">
        <f t="shared" si="37"/>
        <v>-2.3255813953488372E-2</v>
      </c>
      <c r="M322" s="9">
        <v>781984.03009110002</v>
      </c>
      <c r="N322" s="7">
        <f>Tabelle1[[#This Row],[Einfache_Steuer_Einkommen]]*Tabelle1[[#This Row],[Delta StEink]]*Tabelle1[[#This Row],[Gemeinde Anlage]]</f>
        <v>-34552.782724955578</v>
      </c>
      <c r="O322" s="2">
        <v>3.142093</v>
      </c>
      <c r="P322" s="8">
        <f t="shared" si="38"/>
        <v>-15657.049418999999</v>
      </c>
      <c r="Q322" s="32">
        <v>1.9</v>
      </c>
      <c r="R322" s="28">
        <f t="shared" si="39"/>
        <v>-29748.393896099999</v>
      </c>
      <c r="S322" s="10">
        <f>(Tabelle1[[#This Row],[Auswirkungen auf den Steuerbetrag]]-Tabelle1[[#This Row],[Delta Steuerbetrag4]])/Tabelle1[[#This Row],[Einfache_Steuer_Einkommen]]</f>
        <v>6.1438451988538364E-3</v>
      </c>
      <c r="T322">
        <v>960</v>
      </c>
      <c r="U322" t="s">
        <v>23</v>
      </c>
      <c r="V322" t="b">
        <v>1</v>
      </c>
      <c r="W322" t="b">
        <v>1</v>
      </c>
      <c r="X322" t="s">
        <v>385</v>
      </c>
    </row>
    <row r="323" spans="1:24" x14ac:dyDescent="0.2">
      <c r="A323" s="2">
        <v>971</v>
      </c>
      <c r="B323" s="2" t="s">
        <v>22</v>
      </c>
      <c r="C323" s="3">
        <v>5561000</v>
      </c>
      <c r="D323" s="3">
        <v>-3945000</v>
      </c>
      <c r="E323" s="3">
        <v>-2423000</v>
      </c>
      <c r="F323" s="3">
        <f t="shared" si="32"/>
        <v>-5561000</v>
      </c>
      <c r="G323" s="4">
        <f t="shared" si="33"/>
        <v>2761500</v>
      </c>
      <c r="H323" s="4">
        <f t="shared" si="34"/>
        <v>1696100</v>
      </c>
      <c r="I323" s="4">
        <f t="shared" si="35"/>
        <v>-1103400</v>
      </c>
      <c r="J323" s="5">
        <f t="shared" si="36"/>
        <v>-0.19841755080021578</v>
      </c>
      <c r="K323" s="4">
        <v>44150500</v>
      </c>
      <c r="L323" s="6">
        <f t="shared" si="37"/>
        <v>-2.4991789447458126E-2</v>
      </c>
      <c r="M323" s="9">
        <v>1701602.72049475</v>
      </c>
      <c r="N323" s="7">
        <f>Tabelle1[[#This Row],[Einfache_Steuer_Einkommen]]*Tabelle1[[#This Row],[Delta StEink]]*Tabelle1[[#This Row],[Gemeinde Anlage]]</f>
        <v>-69742.798938675842</v>
      </c>
      <c r="O323" s="2">
        <v>3.4884309999999998</v>
      </c>
      <c r="P323" s="8">
        <f t="shared" si="38"/>
        <v>-38491.347653999997</v>
      </c>
      <c r="Q323" s="32">
        <v>1.64</v>
      </c>
      <c r="R323" s="28">
        <f t="shared" si="39"/>
        <v>-63125.810152559992</v>
      </c>
      <c r="S323" s="10">
        <f>(Tabelle1[[#This Row],[Auswirkungen auf den Steuerbetrag]]-Tabelle1[[#This Row],[Delta Steuerbetrag4]])/Tabelle1[[#This Row],[Einfache_Steuer_Einkommen]]</f>
        <v>3.8886801874599289E-3</v>
      </c>
      <c r="T323">
        <v>971</v>
      </c>
      <c r="U323" t="s">
        <v>22</v>
      </c>
      <c r="V323" t="b">
        <v>1</v>
      </c>
      <c r="W323" t="b">
        <v>1</v>
      </c>
      <c r="X323" t="s">
        <v>385</v>
      </c>
    </row>
    <row r="324" spans="1:24" x14ac:dyDescent="0.2">
      <c r="A324" s="2">
        <v>972</v>
      </c>
      <c r="B324" s="2" t="s">
        <v>21</v>
      </c>
      <c r="C324" s="3">
        <v>112000</v>
      </c>
      <c r="D324" s="3">
        <v>-45000</v>
      </c>
      <c r="E324" s="3">
        <v>-41000</v>
      </c>
      <c r="F324" s="3">
        <f t="shared" si="32"/>
        <v>-112000</v>
      </c>
      <c r="G324" s="4">
        <f t="shared" si="33"/>
        <v>31499.999999999996</v>
      </c>
      <c r="H324" s="4">
        <f t="shared" si="34"/>
        <v>28699.999999999996</v>
      </c>
      <c r="I324" s="4">
        <f t="shared" si="35"/>
        <v>-51800</v>
      </c>
      <c r="J324" s="5">
        <f t="shared" si="36"/>
        <v>-0.46250000000000002</v>
      </c>
      <c r="K324" s="4">
        <v>1259100</v>
      </c>
      <c r="L324" s="6">
        <f t="shared" si="37"/>
        <v>-4.1140497180525773E-2</v>
      </c>
      <c r="M324" s="9">
        <v>49367.97426635</v>
      </c>
      <c r="N324" s="7">
        <f>Tabelle1[[#This Row],[Einfache_Steuer_Einkommen]]*Tabelle1[[#This Row],[Delta StEink]]*Tabelle1[[#This Row],[Gemeinde Anlage]]</f>
        <v>-2518.4685275801708</v>
      </c>
      <c r="O324" s="2">
        <v>3.514748</v>
      </c>
      <c r="P324" s="8">
        <f t="shared" si="38"/>
        <v>-1820.6394639999999</v>
      </c>
      <c r="Q324" s="32">
        <v>1.24</v>
      </c>
      <c r="R324" s="28">
        <f t="shared" si="39"/>
        <v>-2257.59293536</v>
      </c>
      <c r="S324" s="10">
        <f>(Tabelle1[[#This Row],[Auswirkungen auf den Steuerbetrag]]-Tabelle1[[#This Row],[Delta Steuerbetrag4]])/Tabelle1[[#This Row],[Einfache_Steuer_Einkommen]]</f>
        <v>5.2843082199949161E-3</v>
      </c>
      <c r="T324">
        <v>972</v>
      </c>
      <c r="U324" t="s">
        <v>21</v>
      </c>
      <c r="V324" t="b">
        <v>1</v>
      </c>
      <c r="W324" t="b">
        <v>1</v>
      </c>
      <c r="X324" t="s">
        <v>385</v>
      </c>
    </row>
    <row r="325" spans="1:24" x14ac:dyDescent="0.2">
      <c r="A325" s="2">
        <v>973</v>
      </c>
      <c r="B325" s="2" t="s">
        <v>20</v>
      </c>
      <c r="C325" s="3">
        <v>2401000</v>
      </c>
      <c r="D325" s="3">
        <v>-1852000</v>
      </c>
      <c r="E325" s="3">
        <v>-841000</v>
      </c>
      <c r="F325" s="3">
        <f t="shared" si="32"/>
        <v>-2401000</v>
      </c>
      <c r="G325" s="4">
        <f t="shared" si="33"/>
        <v>1296400</v>
      </c>
      <c r="H325" s="4">
        <f t="shared" si="34"/>
        <v>588700</v>
      </c>
      <c r="I325" s="4">
        <f t="shared" si="35"/>
        <v>-515900</v>
      </c>
      <c r="J325" s="5">
        <f t="shared" si="36"/>
        <v>-0.21486880466472302</v>
      </c>
      <c r="K325" s="4">
        <v>18116300</v>
      </c>
      <c r="L325" s="6">
        <f t="shared" si="37"/>
        <v>-2.8477117292162308E-2</v>
      </c>
      <c r="M325" s="9">
        <v>668931.75136590004</v>
      </c>
      <c r="N325" s="7">
        <f>Tabelle1[[#This Row],[Einfache_Steuer_Einkommen]]*Tabelle1[[#This Row],[Delta StEink]]*Tabelle1[[#This Row],[Gemeinde Anlage]]</f>
        <v>-29526.334313352349</v>
      </c>
      <c r="O325" s="2">
        <v>3.3573870000000001</v>
      </c>
      <c r="P325" s="8">
        <f t="shared" si="38"/>
        <v>-17320.759533</v>
      </c>
      <c r="Q325" s="32">
        <v>1.55</v>
      </c>
      <c r="R325" s="28">
        <f t="shared" si="39"/>
        <v>-26847.17727615</v>
      </c>
      <c r="S325" s="10">
        <f>(Tabelle1[[#This Row],[Auswirkungen auf den Steuerbetrag]]-Tabelle1[[#This Row],[Delta Steuerbetrag4]])/Tabelle1[[#This Row],[Einfache_Steuer_Einkommen]]</f>
        <v>4.0051276258478465E-3</v>
      </c>
      <c r="T325">
        <v>973</v>
      </c>
      <c r="U325" t="s">
        <v>20</v>
      </c>
      <c r="V325" t="b">
        <v>1</v>
      </c>
      <c r="W325" t="b">
        <v>1</v>
      </c>
      <c r="X325" t="s">
        <v>385</v>
      </c>
    </row>
    <row r="326" spans="1:24" x14ac:dyDescent="0.2">
      <c r="A326" s="2">
        <v>975</v>
      </c>
      <c r="B326" s="2" t="s">
        <v>19</v>
      </c>
      <c r="C326" s="3">
        <v>1035000</v>
      </c>
      <c r="D326" s="3">
        <v>-1063000</v>
      </c>
      <c r="E326" s="3">
        <v>-397000</v>
      </c>
      <c r="F326" s="3">
        <f t="shared" ref="F326:F342" si="40">-C326</f>
        <v>-1035000</v>
      </c>
      <c r="G326" s="4">
        <f t="shared" ref="G326:G342" si="41">-$G$3*D326</f>
        <v>744100</v>
      </c>
      <c r="H326" s="4">
        <f t="shared" ref="H326:H342" si="42">-$H$3*E326</f>
        <v>277900</v>
      </c>
      <c r="I326" s="4">
        <f t="shared" ref="I326:I342" si="43">SUM(F326:H326)</f>
        <v>-13000</v>
      </c>
      <c r="J326" s="5">
        <f t="shared" ref="J326:J342" si="44">I326/C326</f>
        <v>-1.2560386473429951E-2</v>
      </c>
      <c r="K326" s="4">
        <v>6307400</v>
      </c>
      <c r="L326" s="6">
        <f t="shared" ref="L326:L342" si="45">I326/K326</f>
        <v>-2.0610711228081302E-3</v>
      </c>
      <c r="M326" s="9">
        <v>237192.95307720001</v>
      </c>
      <c r="N326" s="7">
        <f>Tabelle1[[#This Row],[Einfache_Steuer_Einkommen]]*Tabelle1[[#This Row],[Delta StEink]]*Tabelle1[[#This Row],[Gemeinde Anlage]]</f>
        <v>-826.19291294449135</v>
      </c>
      <c r="O326" s="2">
        <v>3.2163409999999999</v>
      </c>
      <c r="P326" s="8">
        <f t="shared" ref="P326:P342" si="46">I326*O326/100</f>
        <v>-418.12432999999999</v>
      </c>
      <c r="Q326" s="32">
        <v>1.69</v>
      </c>
      <c r="R326" s="28">
        <f t="shared" ref="R326:R342" si="47">P326*Q326</f>
        <v>-706.63011769999991</v>
      </c>
      <c r="S326" s="10">
        <f>(Tabelle1[[#This Row],[Auswirkungen auf den Steuerbetrag]]-Tabelle1[[#This Row],[Delta Steuerbetrag4]])/Tabelle1[[#This Row],[Einfache_Steuer_Einkommen]]</f>
        <v>5.0407397729719614E-4</v>
      </c>
      <c r="T326">
        <v>975</v>
      </c>
      <c r="U326" t="s">
        <v>19</v>
      </c>
      <c r="V326" t="b">
        <v>1</v>
      </c>
      <c r="W326" t="b">
        <v>1</v>
      </c>
      <c r="X326" t="s">
        <v>385</v>
      </c>
    </row>
    <row r="327" spans="1:24" x14ac:dyDescent="0.2">
      <c r="A327" s="2">
        <v>976</v>
      </c>
      <c r="B327" s="2" t="s">
        <v>18</v>
      </c>
      <c r="C327" s="3">
        <v>973000</v>
      </c>
      <c r="D327" s="3">
        <v>-813000</v>
      </c>
      <c r="E327" s="3">
        <v>-399000</v>
      </c>
      <c r="F327" s="3">
        <f t="shared" si="40"/>
        <v>-973000</v>
      </c>
      <c r="G327" s="4">
        <f t="shared" si="41"/>
        <v>569100</v>
      </c>
      <c r="H327" s="4">
        <f t="shared" si="42"/>
        <v>279300</v>
      </c>
      <c r="I327" s="4">
        <f t="shared" si="43"/>
        <v>-124600</v>
      </c>
      <c r="J327" s="5">
        <f t="shared" si="44"/>
        <v>-0.12805755395683452</v>
      </c>
      <c r="K327" s="4">
        <v>7642900</v>
      </c>
      <c r="L327" s="6">
        <f t="shared" si="45"/>
        <v>-1.630271232123932E-2</v>
      </c>
      <c r="M327" s="9">
        <v>276499.86826154997</v>
      </c>
      <c r="N327" s="7">
        <f>Tabelle1[[#This Row],[Einfache_Steuer_Einkommen]]*Tabelle1[[#This Row],[Delta StEink]]*Tabelle1[[#This Row],[Gemeinde Anlage]]</f>
        <v>-6761.5467136929292</v>
      </c>
      <c r="O327" s="2">
        <v>3.3199640000000001</v>
      </c>
      <c r="P327" s="8">
        <f t="shared" si="46"/>
        <v>-4136.6751440000007</v>
      </c>
      <c r="Q327" s="32">
        <v>1.5</v>
      </c>
      <c r="R327" s="28">
        <f t="shared" si="47"/>
        <v>-6205.0127160000011</v>
      </c>
      <c r="S327" s="10">
        <f>(Tabelle1[[#This Row],[Auswirkungen auf den Steuerbetrag]]-Tabelle1[[#This Row],[Delta Steuerbetrag4]])/Tabelle1[[#This Row],[Einfache_Steuer_Einkommen]]</f>
        <v>2.0127821441364483E-3</v>
      </c>
      <c r="T327">
        <v>976</v>
      </c>
      <c r="U327" t="s">
        <v>18</v>
      </c>
      <c r="V327" t="b">
        <v>1</v>
      </c>
      <c r="W327" t="b">
        <v>1</v>
      </c>
      <c r="X327" t="s">
        <v>385</v>
      </c>
    </row>
    <row r="328" spans="1:24" x14ac:dyDescent="0.2">
      <c r="A328" s="2">
        <v>977</v>
      </c>
      <c r="B328" s="2" t="s">
        <v>17</v>
      </c>
      <c r="C328" s="3">
        <v>4011000</v>
      </c>
      <c r="D328" s="3">
        <v>-3234000</v>
      </c>
      <c r="E328" s="3">
        <v>-1558000</v>
      </c>
      <c r="F328" s="3">
        <f t="shared" si="40"/>
        <v>-4011000</v>
      </c>
      <c r="G328" s="4">
        <f t="shared" si="41"/>
        <v>2263800</v>
      </c>
      <c r="H328" s="4">
        <f t="shared" si="42"/>
        <v>1090600</v>
      </c>
      <c r="I328" s="4">
        <f t="shared" si="43"/>
        <v>-656600</v>
      </c>
      <c r="J328" s="5">
        <f t="shared" si="44"/>
        <v>-0.1636998254799302</v>
      </c>
      <c r="K328" s="4">
        <v>31960500</v>
      </c>
      <c r="L328" s="6">
        <f t="shared" si="45"/>
        <v>-2.0544109134713162E-2</v>
      </c>
      <c r="M328" s="9">
        <v>1200866.9472606999</v>
      </c>
      <c r="N328" s="7">
        <f>Tabelle1[[#This Row],[Einfache_Steuer_Einkommen]]*Tabelle1[[#This Row],[Delta StEink]]*Tabelle1[[#This Row],[Gemeinde Anlage]]</f>
        <v>-36019.282766358738</v>
      </c>
      <c r="O328" s="2">
        <v>3.4118879999999998</v>
      </c>
      <c r="P328" s="8">
        <f t="shared" si="46"/>
        <v>-22402.456607999997</v>
      </c>
      <c r="Q328" s="32">
        <v>1.46</v>
      </c>
      <c r="R328" s="28">
        <f t="shared" si="47"/>
        <v>-32707.586647679993</v>
      </c>
      <c r="S328" s="10">
        <f>(Tabelle1[[#This Row],[Auswirkungen auf den Steuerbetrag]]-Tabelle1[[#This Row],[Delta Steuerbetrag4]])/Tabelle1[[#This Row],[Einfache_Steuer_Einkommen]]</f>
        <v>2.7577544092066667E-3</v>
      </c>
      <c r="T328">
        <v>977</v>
      </c>
      <c r="U328" t="s">
        <v>17</v>
      </c>
      <c r="V328" t="b">
        <v>1</v>
      </c>
      <c r="W328" t="b">
        <v>1</v>
      </c>
      <c r="X328" t="s">
        <v>385</v>
      </c>
    </row>
    <row r="329" spans="1:24" x14ac:dyDescent="0.2">
      <c r="A329" s="2">
        <v>979</v>
      </c>
      <c r="B329" s="2" t="s">
        <v>16</v>
      </c>
      <c r="C329" s="3">
        <v>19298000</v>
      </c>
      <c r="D329" s="3">
        <v>-16251000</v>
      </c>
      <c r="E329" s="3">
        <v>-8245000</v>
      </c>
      <c r="F329" s="3">
        <f t="shared" si="40"/>
        <v>-19298000</v>
      </c>
      <c r="G329" s="4">
        <f t="shared" si="41"/>
        <v>11375700</v>
      </c>
      <c r="H329" s="4">
        <f t="shared" si="42"/>
        <v>5771500</v>
      </c>
      <c r="I329" s="4">
        <f t="shared" si="43"/>
        <v>-2150800</v>
      </c>
      <c r="J329" s="5">
        <f t="shared" si="44"/>
        <v>-0.11145196393408643</v>
      </c>
      <c r="K329" s="4">
        <v>193271500</v>
      </c>
      <c r="L329" s="6">
        <f t="shared" si="45"/>
        <v>-1.1128386751279935E-2</v>
      </c>
      <c r="M329" s="9">
        <v>7509100.3658944303</v>
      </c>
      <c r="N329" s="7">
        <f>Tabelle1[[#This Row],[Einfache_Steuer_Einkommen]]*Tabelle1[[#This Row],[Delta StEink]]*Tabelle1[[#This Row],[Gemeinde Anlage]]</f>
        <v>-129524.46819006889</v>
      </c>
      <c r="O329" s="2">
        <v>3.5135369999999999</v>
      </c>
      <c r="P329" s="8">
        <f t="shared" si="46"/>
        <v>-75569.153795999999</v>
      </c>
      <c r="Q329" s="32">
        <v>1.55</v>
      </c>
      <c r="R329" s="28">
        <f t="shared" si="47"/>
        <v>-117132.18838380001</v>
      </c>
      <c r="S329" s="10">
        <f>(Tabelle1[[#This Row],[Auswirkungen auf den Steuerbetrag]]-Tabelle1[[#This Row],[Delta Steuerbetrag4]])/Tabelle1[[#This Row],[Einfache_Steuer_Einkommen]]</f>
        <v>1.6503015278039638E-3</v>
      </c>
      <c r="T329">
        <v>979</v>
      </c>
      <c r="U329" t="s">
        <v>16</v>
      </c>
      <c r="V329" t="b">
        <v>1</v>
      </c>
      <c r="W329" t="b">
        <v>1</v>
      </c>
      <c r="X329" t="s">
        <v>385</v>
      </c>
    </row>
    <row r="330" spans="1:24" x14ac:dyDescent="0.2">
      <c r="A330" s="2">
        <v>980</v>
      </c>
      <c r="B330" s="2" t="s">
        <v>15</v>
      </c>
      <c r="C330" s="3">
        <v>2963000</v>
      </c>
      <c r="D330" s="3">
        <v>-2160000</v>
      </c>
      <c r="E330" s="3">
        <v>-1039000</v>
      </c>
      <c r="F330" s="3">
        <f t="shared" si="40"/>
        <v>-2963000</v>
      </c>
      <c r="G330" s="4">
        <f t="shared" si="41"/>
        <v>1512000</v>
      </c>
      <c r="H330" s="4">
        <f t="shared" si="42"/>
        <v>727300</v>
      </c>
      <c r="I330" s="4">
        <f t="shared" si="43"/>
        <v>-723700</v>
      </c>
      <c r="J330" s="5">
        <f t="shared" si="44"/>
        <v>-0.24424569692878839</v>
      </c>
      <c r="K330" s="4">
        <v>20336000</v>
      </c>
      <c r="L330" s="6">
        <f t="shared" si="45"/>
        <v>-3.5587136113296614E-2</v>
      </c>
      <c r="M330" s="9">
        <v>768046.73732275097</v>
      </c>
      <c r="N330" s="7">
        <f>Tabelle1[[#This Row],[Einfache_Steuer_Einkommen]]*Tabelle1[[#This Row],[Delta StEink]]*Tabelle1[[#This Row],[Gemeinde Anlage]]</f>
        <v>-43732.134051964975</v>
      </c>
      <c r="O330" s="2">
        <v>3.5017640000000001</v>
      </c>
      <c r="P330" s="8">
        <f t="shared" si="46"/>
        <v>-25342.266068000001</v>
      </c>
      <c r="Q330" s="32">
        <v>1.6</v>
      </c>
      <c r="R330" s="28">
        <f t="shared" si="47"/>
        <v>-40547.625708800006</v>
      </c>
      <c r="S330" s="10">
        <f>(Tabelle1[[#This Row],[Auswirkungen auf den Steuerbetrag]]-Tabelle1[[#This Row],[Delta Steuerbetrag4]])/Tabelle1[[#This Row],[Einfache_Steuer_Einkommen]]</f>
        <v>4.1462429151974452E-3</v>
      </c>
      <c r="T330">
        <v>980</v>
      </c>
      <c r="U330" t="s">
        <v>15</v>
      </c>
      <c r="V330" t="b">
        <v>1</v>
      </c>
      <c r="W330" t="b">
        <v>1</v>
      </c>
      <c r="X330" t="s">
        <v>385</v>
      </c>
    </row>
    <row r="331" spans="1:24" x14ac:dyDescent="0.2">
      <c r="A331" s="2">
        <v>981</v>
      </c>
      <c r="B331" s="2" t="s">
        <v>14</v>
      </c>
      <c r="C331" s="3">
        <v>14182000</v>
      </c>
      <c r="D331" s="3">
        <v>-10011000</v>
      </c>
      <c r="E331" s="3">
        <v>-6248000</v>
      </c>
      <c r="F331" s="3">
        <f t="shared" si="40"/>
        <v>-14182000</v>
      </c>
      <c r="G331" s="4">
        <f t="shared" si="41"/>
        <v>7007700</v>
      </c>
      <c r="H331" s="4">
        <f t="shared" si="42"/>
        <v>4373600</v>
      </c>
      <c r="I331" s="4">
        <f t="shared" si="43"/>
        <v>-2800700</v>
      </c>
      <c r="J331" s="5">
        <f t="shared" si="44"/>
        <v>-0.1974827245804541</v>
      </c>
      <c r="K331" s="4">
        <v>137327300</v>
      </c>
      <c r="L331" s="6">
        <f t="shared" si="45"/>
        <v>-2.0394342566991415E-2</v>
      </c>
      <c r="M331" s="9">
        <v>5370523.0163329504</v>
      </c>
      <c r="N331" s="7">
        <f>Tabelle1[[#This Row],[Einfache_Steuer_Einkommen]]*Tabelle1[[#This Row],[Delta StEink]]*Tabelle1[[#This Row],[Gemeinde Anlage]]</f>
        <v>-142386.77200670811</v>
      </c>
      <c r="O331" s="2">
        <v>3.531933</v>
      </c>
      <c r="P331" s="8">
        <f t="shared" si="46"/>
        <v>-98918.847531000007</v>
      </c>
      <c r="Q331" s="32">
        <v>1.3</v>
      </c>
      <c r="R331" s="28">
        <f t="shared" si="47"/>
        <v>-128594.50179030001</v>
      </c>
      <c r="S331" s="10">
        <f>(Tabelle1[[#This Row],[Auswirkungen auf den Steuerbetrag]]-Tabelle1[[#This Row],[Delta Steuerbetrag4]])/Tabelle1[[#This Row],[Einfache_Steuer_Einkommen]]</f>
        <v>2.5681428371990491E-3</v>
      </c>
      <c r="T331">
        <v>981</v>
      </c>
      <c r="U331" t="s">
        <v>14</v>
      </c>
      <c r="V331" t="b">
        <v>1</v>
      </c>
      <c r="W331" t="b">
        <v>1</v>
      </c>
      <c r="X331" t="s">
        <v>385</v>
      </c>
    </row>
    <row r="332" spans="1:24" x14ac:dyDescent="0.2">
      <c r="A332" s="2">
        <v>982</v>
      </c>
      <c r="B332" s="2" t="s">
        <v>13</v>
      </c>
      <c r="C332" s="3">
        <v>5797000</v>
      </c>
      <c r="D332" s="3">
        <v>-4313000</v>
      </c>
      <c r="E332" s="3">
        <v>-2060000</v>
      </c>
      <c r="F332" s="3">
        <f t="shared" si="40"/>
        <v>-5797000</v>
      </c>
      <c r="G332" s="4">
        <f t="shared" si="41"/>
        <v>3019100</v>
      </c>
      <c r="H332" s="4">
        <f t="shared" si="42"/>
        <v>1442000</v>
      </c>
      <c r="I332" s="4">
        <f t="shared" si="43"/>
        <v>-1335900</v>
      </c>
      <c r="J332" s="5">
        <f t="shared" si="44"/>
        <v>-0.23044678281869932</v>
      </c>
      <c r="K332" s="4">
        <v>48923600</v>
      </c>
      <c r="L332" s="6">
        <f t="shared" si="45"/>
        <v>-2.7305840126237643E-2</v>
      </c>
      <c r="M332" s="9">
        <v>1852580.616075</v>
      </c>
      <c r="N332" s="7">
        <f>Tabelle1[[#This Row],[Einfache_Steuer_Einkommen]]*Tabelle1[[#This Row],[Delta StEink]]*Tabelle1[[#This Row],[Gemeinde Anlage]]</f>
        <v>-60703.524148212942</v>
      </c>
      <c r="O332" s="2">
        <v>3.5042170000000001</v>
      </c>
      <c r="P332" s="8">
        <f t="shared" si="46"/>
        <v>-46812.83490300001</v>
      </c>
      <c r="Q332" s="32">
        <v>1.2</v>
      </c>
      <c r="R332" s="28">
        <f t="shared" si="47"/>
        <v>-56175.40188360001</v>
      </c>
      <c r="S332" s="10">
        <f>(Tabelle1[[#This Row],[Auswirkungen auf den Steuerbetrag]]-Tabelle1[[#This Row],[Delta Steuerbetrag4]])/Tabelle1[[#This Row],[Einfache_Steuer_Einkommen]]</f>
        <v>2.444224140813106E-3</v>
      </c>
      <c r="T332">
        <v>982</v>
      </c>
      <c r="U332" t="s">
        <v>13</v>
      </c>
      <c r="V332" t="b">
        <v>1</v>
      </c>
      <c r="W332" t="b">
        <v>1</v>
      </c>
      <c r="X332" t="s">
        <v>385</v>
      </c>
    </row>
    <row r="333" spans="1:24" x14ac:dyDescent="0.2">
      <c r="A333" s="2">
        <v>983</v>
      </c>
      <c r="B333" s="2" t="s">
        <v>12</v>
      </c>
      <c r="C333" s="3">
        <v>5995000</v>
      </c>
      <c r="D333" s="3">
        <v>-5638000</v>
      </c>
      <c r="E333" s="3">
        <v>-2644000</v>
      </c>
      <c r="F333" s="3">
        <f t="shared" si="40"/>
        <v>-5995000</v>
      </c>
      <c r="G333" s="4">
        <f t="shared" si="41"/>
        <v>3946599.9999999995</v>
      </c>
      <c r="H333" s="4">
        <f t="shared" si="42"/>
        <v>1850799.9999999998</v>
      </c>
      <c r="I333" s="4">
        <f t="shared" si="43"/>
        <v>-197600.0000000007</v>
      </c>
      <c r="J333" s="5">
        <f t="shared" si="44"/>
        <v>-3.2960800667222803E-2</v>
      </c>
      <c r="K333" s="4">
        <v>51806800</v>
      </c>
      <c r="L333" s="6">
        <f t="shared" si="45"/>
        <v>-3.814171112672481E-3</v>
      </c>
      <c r="M333" s="9">
        <v>2008303.4373522501</v>
      </c>
      <c r="N333" s="7">
        <f>Tabelle1[[#This Row],[Einfache_Steuer_Einkommen]]*Tabelle1[[#This Row],[Delta StEink]]*Tabelle1[[#This Row],[Gemeinde Anlage]]</f>
        <v>-12179.420600405383</v>
      </c>
      <c r="O333" s="2">
        <v>3.4980869999999999</v>
      </c>
      <c r="P333" s="8">
        <f t="shared" si="46"/>
        <v>-6912.2199120000241</v>
      </c>
      <c r="Q333" s="32">
        <v>1.59</v>
      </c>
      <c r="R333" s="28">
        <f t="shared" si="47"/>
        <v>-10990.429660080039</v>
      </c>
      <c r="S333" s="10">
        <f>(Tabelle1[[#This Row],[Auswirkungen auf den Steuerbetrag]]-Tabelle1[[#This Row],[Delta Steuerbetrag4]])/Tabelle1[[#This Row],[Einfache_Steuer_Einkommen]]</f>
        <v>5.9203749702928926E-4</v>
      </c>
      <c r="T333">
        <v>983</v>
      </c>
      <c r="U333" t="s">
        <v>12</v>
      </c>
      <c r="V333" t="b">
        <v>1</v>
      </c>
      <c r="W333" t="b">
        <v>1</v>
      </c>
      <c r="X333" t="s">
        <v>385</v>
      </c>
    </row>
    <row r="334" spans="1:24" x14ac:dyDescent="0.2">
      <c r="A334" s="2">
        <v>985</v>
      </c>
      <c r="B334" s="2" t="s">
        <v>11</v>
      </c>
      <c r="C334" s="3">
        <v>1115000</v>
      </c>
      <c r="D334" s="3">
        <v>-1012000</v>
      </c>
      <c r="E334" s="3">
        <v>-358000</v>
      </c>
      <c r="F334" s="3">
        <f t="shared" si="40"/>
        <v>-1115000</v>
      </c>
      <c r="G334" s="4">
        <f t="shared" si="41"/>
        <v>708400</v>
      </c>
      <c r="H334" s="4">
        <f t="shared" si="42"/>
        <v>250599.99999999997</v>
      </c>
      <c r="I334" s="4">
        <f t="shared" si="43"/>
        <v>-156000.00000000003</v>
      </c>
      <c r="J334" s="5">
        <f t="shared" si="44"/>
        <v>-0.13991031390134531</v>
      </c>
      <c r="K334" s="4">
        <v>12325600</v>
      </c>
      <c r="L334" s="6">
        <f t="shared" si="45"/>
        <v>-1.2656584669306161E-2</v>
      </c>
      <c r="M334" s="9">
        <v>445602.18246754998</v>
      </c>
      <c r="N334" s="7">
        <f>Tabelle1[[#This Row],[Einfache_Steuer_Einkommen]]*Tabelle1[[#This Row],[Delta StEink]]*Tabelle1[[#This Row],[Gemeinde Anlage]]</f>
        <v>-8459.7026268422396</v>
      </c>
      <c r="O334" s="2">
        <v>3.3505880000000001</v>
      </c>
      <c r="P334" s="8">
        <f t="shared" si="46"/>
        <v>-5226.9172800000015</v>
      </c>
      <c r="Q334" s="32">
        <v>1.5</v>
      </c>
      <c r="R334" s="28">
        <f t="shared" si="47"/>
        <v>-7840.3759200000022</v>
      </c>
      <c r="S334" s="10">
        <f>(Tabelle1[[#This Row],[Auswirkungen auf den Steuerbetrag]]-Tabelle1[[#This Row],[Delta Steuerbetrag4]])/Tabelle1[[#This Row],[Einfache_Steuer_Einkommen]]</f>
        <v>1.3898646173873678E-3</v>
      </c>
      <c r="T334">
        <v>985</v>
      </c>
      <c r="U334" t="s">
        <v>11</v>
      </c>
      <c r="V334" t="b">
        <v>1</v>
      </c>
      <c r="W334" t="b">
        <v>1</v>
      </c>
      <c r="X334" t="s">
        <v>385</v>
      </c>
    </row>
    <row r="335" spans="1:24" x14ac:dyDescent="0.2">
      <c r="A335" s="2">
        <v>987</v>
      </c>
      <c r="B335" s="2" t="s">
        <v>10</v>
      </c>
      <c r="C335" s="3">
        <v>2167000</v>
      </c>
      <c r="D335" s="3">
        <v>-1691000</v>
      </c>
      <c r="E335" s="3">
        <v>-893000</v>
      </c>
      <c r="F335" s="3">
        <f t="shared" si="40"/>
        <v>-2167000</v>
      </c>
      <c r="G335" s="4">
        <f t="shared" si="41"/>
        <v>1183700</v>
      </c>
      <c r="H335" s="4">
        <f t="shared" si="42"/>
        <v>625100</v>
      </c>
      <c r="I335" s="4">
        <f t="shared" si="43"/>
        <v>-358200</v>
      </c>
      <c r="J335" s="5">
        <f t="shared" si="44"/>
        <v>-0.16529764651592063</v>
      </c>
      <c r="K335" s="4">
        <v>15144900</v>
      </c>
      <c r="L335" s="6">
        <f t="shared" si="45"/>
        <v>-2.3651526256363527E-2</v>
      </c>
      <c r="M335" s="9">
        <v>594813.97042959998</v>
      </c>
      <c r="N335" s="7">
        <f>Tabelle1[[#This Row],[Einfache_Steuer_Einkommen]]*Tabelle1[[#This Row],[Delta StEink]]*Tabelle1[[#This Row],[Gemeinde Anlage]]</f>
        <v>-23775.356424362115</v>
      </c>
      <c r="O335" s="2">
        <v>3.4383569999999999</v>
      </c>
      <c r="P335" s="8">
        <f t="shared" si="46"/>
        <v>-12316.194774</v>
      </c>
      <c r="Q335" s="32">
        <v>1.69</v>
      </c>
      <c r="R335" s="28">
        <f t="shared" si="47"/>
        <v>-20814.369168059999</v>
      </c>
      <c r="S335" s="10">
        <f>(Tabelle1[[#This Row],[Auswirkungen auf den Steuerbetrag]]-Tabelle1[[#This Row],[Delta Steuerbetrag4]])/Tabelle1[[#This Row],[Einfache_Steuer_Einkommen]]</f>
        <v>4.9780055672928548E-3</v>
      </c>
      <c r="T335">
        <v>987</v>
      </c>
      <c r="U335" t="s">
        <v>10</v>
      </c>
      <c r="V335" t="b">
        <v>1</v>
      </c>
      <c r="W335" t="b">
        <v>1</v>
      </c>
      <c r="X335" t="s">
        <v>385</v>
      </c>
    </row>
    <row r="336" spans="1:24" x14ac:dyDescent="0.2">
      <c r="A336" s="2">
        <v>988</v>
      </c>
      <c r="B336" s="2" t="s">
        <v>9</v>
      </c>
      <c r="C336" s="3">
        <v>5087000</v>
      </c>
      <c r="D336" s="3">
        <v>-3403000</v>
      </c>
      <c r="E336" s="3">
        <v>-2164000</v>
      </c>
      <c r="F336" s="3">
        <f t="shared" si="40"/>
        <v>-5087000</v>
      </c>
      <c r="G336" s="4">
        <f t="shared" si="41"/>
        <v>2382100</v>
      </c>
      <c r="H336" s="4">
        <f t="shared" si="42"/>
        <v>1514800</v>
      </c>
      <c r="I336" s="4">
        <f t="shared" si="43"/>
        <v>-1190100</v>
      </c>
      <c r="J336" s="5">
        <f t="shared" si="44"/>
        <v>-0.2339492824847651</v>
      </c>
      <c r="K336" s="4">
        <v>41709500</v>
      </c>
      <c r="L336" s="6">
        <f t="shared" si="45"/>
        <v>-2.8533068006089738E-2</v>
      </c>
      <c r="M336" s="9">
        <v>1577167.6288058001</v>
      </c>
      <c r="N336" s="7">
        <f>Tabelle1[[#This Row],[Einfache_Steuer_Einkommen]]*Tabelle1[[#This Row],[Delta StEink]]*Tabelle1[[#This Row],[Gemeinde Anlage]]</f>
        <v>-74252.361496036669</v>
      </c>
      <c r="O336" s="2">
        <v>3.4288080000000001</v>
      </c>
      <c r="P336" s="8">
        <f t="shared" si="46"/>
        <v>-40806.244008000001</v>
      </c>
      <c r="Q336" s="32">
        <v>1.65</v>
      </c>
      <c r="R336" s="28">
        <f t="shared" si="47"/>
        <v>-67330.302613199994</v>
      </c>
      <c r="S336" s="10">
        <f>(Tabelle1[[#This Row],[Auswirkungen auf den Steuerbetrag]]-Tabelle1[[#This Row],[Delta Steuerbetrag4]])/Tabelle1[[#This Row],[Einfache_Steuer_Einkommen]]</f>
        <v>4.3889176752111752E-3</v>
      </c>
      <c r="T336">
        <v>988</v>
      </c>
      <c r="U336" t="s">
        <v>9</v>
      </c>
      <c r="V336" t="b">
        <v>1</v>
      </c>
      <c r="W336" t="b">
        <v>1</v>
      </c>
      <c r="X336" t="s">
        <v>385</v>
      </c>
    </row>
    <row r="337" spans="1:24" x14ac:dyDescent="0.2">
      <c r="A337" s="2">
        <v>989</v>
      </c>
      <c r="B337" s="2" t="s">
        <v>8</v>
      </c>
      <c r="C337" s="3">
        <v>3758000</v>
      </c>
      <c r="D337" s="3">
        <v>-3566000</v>
      </c>
      <c r="E337" s="3">
        <v>-1431000</v>
      </c>
      <c r="F337" s="3">
        <f t="shared" si="40"/>
        <v>-3758000</v>
      </c>
      <c r="G337" s="4">
        <f t="shared" si="41"/>
        <v>2496200</v>
      </c>
      <c r="H337" s="4">
        <f t="shared" si="42"/>
        <v>1001699.9999999999</v>
      </c>
      <c r="I337" s="4">
        <f t="shared" si="43"/>
        <v>-260100.00000000012</v>
      </c>
      <c r="J337" s="5">
        <f t="shared" si="44"/>
        <v>-6.9212346993081458E-2</v>
      </c>
      <c r="K337" s="4">
        <v>31780900</v>
      </c>
      <c r="L337" s="6">
        <f t="shared" si="45"/>
        <v>-8.1841609268460021E-3</v>
      </c>
      <c r="M337" s="9">
        <v>1208194.37610275</v>
      </c>
      <c r="N337" s="7">
        <f>Tabelle1[[#This Row],[Einfache_Steuer_Einkommen]]*Tabelle1[[#This Row],[Delta StEink]]*Tabelle1[[#This Row],[Gemeinde Anlage]]</f>
        <v>-15820.891527896334</v>
      </c>
      <c r="O337" s="2">
        <v>3.4495659999999999</v>
      </c>
      <c r="P337" s="8">
        <f t="shared" si="46"/>
        <v>-8972.3211660000034</v>
      </c>
      <c r="Q337" s="32">
        <v>1.6</v>
      </c>
      <c r="R337" s="28">
        <f t="shared" si="47"/>
        <v>-14355.713865600006</v>
      </c>
      <c r="S337" s="10">
        <f>(Tabelle1[[#This Row],[Auswirkungen auf den Steuerbetrag]]-Tabelle1[[#This Row],[Delta Steuerbetrag4]])/Tabelle1[[#This Row],[Einfache_Steuer_Einkommen]]</f>
        <v>1.21270028339523E-3</v>
      </c>
      <c r="T337">
        <v>989</v>
      </c>
      <c r="U337" t="s">
        <v>8</v>
      </c>
      <c r="V337" t="b">
        <v>1</v>
      </c>
      <c r="W337" t="b">
        <v>1</v>
      </c>
      <c r="X337" t="s">
        <v>385</v>
      </c>
    </row>
    <row r="338" spans="1:24" x14ac:dyDescent="0.2">
      <c r="A338" s="2">
        <v>990</v>
      </c>
      <c r="B338" s="2" t="s">
        <v>7</v>
      </c>
      <c r="C338" s="3">
        <v>841000</v>
      </c>
      <c r="D338" s="3">
        <v>-477000</v>
      </c>
      <c r="E338" s="3">
        <v>-344000</v>
      </c>
      <c r="F338" s="3">
        <f t="shared" si="40"/>
        <v>-841000</v>
      </c>
      <c r="G338" s="4">
        <f t="shared" si="41"/>
        <v>333900</v>
      </c>
      <c r="H338" s="4">
        <f t="shared" si="42"/>
        <v>240799.99999999997</v>
      </c>
      <c r="I338" s="4">
        <f t="shared" si="43"/>
        <v>-266300</v>
      </c>
      <c r="J338" s="5">
        <f t="shared" si="44"/>
        <v>-0.31664684898929846</v>
      </c>
      <c r="K338" s="4">
        <v>6832400</v>
      </c>
      <c r="L338" s="6">
        <f t="shared" si="45"/>
        <v>-3.8976055266085122E-2</v>
      </c>
      <c r="M338" s="9">
        <v>257419.82551334999</v>
      </c>
      <c r="N338" s="7">
        <f>Tabelle1[[#This Row],[Einfache_Steuer_Einkommen]]*Tabelle1[[#This Row],[Delta StEink]]*Tabelle1[[#This Row],[Gemeinde Anlage]]</f>
        <v>-9029.8884112148862</v>
      </c>
      <c r="O338" s="2">
        <v>3.369675</v>
      </c>
      <c r="P338" s="8">
        <f t="shared" si="46"/>
        <v>-8973.4445250000008</v>
      </c>
      <c r="Q338" s="32">
        <v>0.9</v>
      </c>
      <c r="R338" s="28">
        <f t="shared" si="47"/>
        <v>-8076.1000725000013</v>
      </c>
      <c r="S338" s="10">
        <f>(Tabelle1[[#This Row],[Auswirkungen auf den Steuerbetrag]]-Tabelle1[[#This Row],[Delta Steuerbetrag4]])/Tabelle1[[#This Row],[Einfache_Steuer_Einkommen]]</f>
        <v>3.7051860198134613E-3</v>
      </c>
      <c r="T338">
        <v>990</v>
      </c>
      <c r="U338" t="s">
        <v>6</v>
      </c>
      <c r="V338" t="b">
        <v>1</v>
      </c>
      <c r="W338" t="b">
        <v>0</v>
      </c>
      <c r="X338" t="s">
        <v>7</v>
      </c>
    </row>
    <row r="339" spans="1:24" x14ac:dyDescent="0.2">
      <c r="A339" s="2">
        <v>991</v>
      </c>
      <c r="B339" s="2" t="s">
        <v>5</v>
      </c>
      <c r="C339" s="3">
        <v>2301000</v>
      </c>
      <c r="D339" s="3">
        <v>-1465000</v>
      </c>
      <c r="E339" s="3">
        <v>-953000</v>
      </c>
      <c r="F339" s="3">
        <f t="shared" si="40"/>
        <v>-2301000</v>
      </c>
      <c r="G339" s="4">
        <f t="shared" si="41"/>
        <v>1025499.9999999999</v>
      </c>
      <c r="H339" s="4">
        <f t="shared" si="42"/>
        <v>667100</v>
      </c>
      <c r="I339" s="4">
        <f t="shared" si="43"/>
        <v>-608400</v>
      </c>
      <c r="J339" s="5">
        <f t="shared" si="44"/>
        <v>-0.26440677966101694</v>
      </c>
      <c r="K339" s="4">
        <v>17681400</v>
      </c>
      <c r="L339" s="6">
        <f t="shared" si="45"/>
        <v>-3.4409040008144154E-2</v>
      </c>
      <c r="M339" s="9">
        <v>675474.82304409996</v>
      </c>
      <c r="N339" s="7">
        <f>Tabelle1[[#This Row],[Einfache_Steuer_Einkommen]]*Tabelle1[[#This Row],[Delta StEink]]*Tabelle1[[#This Row],[Gemeinde Anlage]]</f>
        <v>-37885.1775433082</v>
      </c>
      <c r="O339" s="2">
        <v>3.5932360000000001</v>
      </c>
      <c r="P339" s="8">
        <f t="shared" si="46"/>
        <v>-21861.247823999998</v>
      </c>
      <c r="Q339" s="32">
        <v>1.63</v>
      </c>
      <c r="R339" s="28">
        <f t="shared" si="47"/>
        <v>-35633.833953119996</v>
      </c>
      <c r="S339" s="10">
        <f>(Tabelle1[[#This Row],[Auswirkungen auf den Steuerbetrag]]-Tabelle1[[#This Row],[Delta Steuerbetrag4]])/Tabelle1[[#This Row],[Einfache_Steuer_Einkommen]]</f>
        <v>3.3329792812147783E-3</v>
      </c>
      <c r="T339">
        <v>991</v>
      </c>
      <c r="U339" t="s">
        <v>4</v>
      </c>
      <c r="V339" t="b">
        <v>1</v>
      </c>
      <c r="W339" t="b">
        <v>0</v>
      </c>
      <c r="X339" t="s">
        <v>5</v>
      </c>
    </row>
    <row r="340" spans="1:24" x14ac:dyDescent="0.2">
      <c r="A340" s="2">
        <v>992</v>
      </c>
      <c r="B340" s="2" t="s">
        <v>3</v>
      </c>
      <c r="C340" s="3">
        <v>7274000</v>
      </c>
      <c r="D340" s="3">
        <v>-5371000</v>
      </c>
      <c r="E340" s="3">
        <v>-3072000</v>
      </c>
      <c r="F340" s="3">
        <f t="shared" si="40"/>
        <v>-7274000</v>
      </c>
      <c r="G340" s="4">
        <f t="shared" si="41"/>
        <v>3759699.9999999995</v>
      </c>
      <c r="H340" s="4">
        <f t="shared" si="42"/>
        <v>2150400</v>
      </c>
      <c r="I340" s="4">
        <f t="shared" si="43"/>
        <v>-1363900.0000000005</v>
      </c>
      <c r="J340" s="5">
        <f t="shared" si="44"/>
        <v>-0.18750343689854282</v>
      </c>
      <c r="K340" s="4">
        <v>72342000</v>
      </c>
      <c r="L340" s="6">
        <f t="shared" si="45"/>
        <v>-1.8853501423792548E-2</v>
      </c>
      <c r="M340" s="9">
        <v>2891926.7034267499</v>
      </c>
      <c r="N340" s="7">
        <f>Tabelle1[[#This Row],[Einfache_Steuer_Einkommen]]*Tabelle1[[#This Row],[Delta StEink]]*Tabelle1[[#This Row],[Gemeinde Anlage]]</f>
        <v>-91598.54629054066</v>
      </c>
      <c r="O340" s="2">
        <v>3.6044550000000002</v>
      </c>
      <c r="P340" s="8">
        <f t="shared" si="46"/>
        <v>-49161.161745000019</v>
      </c>
      <c r="Q340" s="32">
        <v>1.68</v>
      </c>
      <c r="R340" s="28">
        <f t="shared" si="47"/>
        <v>-82590.75173160003</v>
      </c>
      <c r="S340" s="10">
        <f>(Tabelle1[[#This Row],[Auswirkungen auf den Steuerbetrag]]-Tabelle1[[#This Row],[Delta Steuerbetrag4]])/Tabelle1[[#This Row],[Einfache_Steuer_Einkommen]]</f>
        <v>3.1148073525746568E-3</v>
      </c>
      <c r="T340">
        <v>992</v>
      </c>
      <c r="U340" t="s">
        <v>2</v>
      </c>
      <c r="V340" t="b">
        <v>1</v>
      </c>
      <c r="W340" t="b">
        <v>0</v>
      </c>
      <c r="X340" t="s">
        <v>3</v>
      </c>
    </row>
    <row r="341" spans="1:24" x14ac:dyDescent="0.2">
      <c r="A341" s="2">
        <v>993</v>
      </c>
      <c r="B341" s="2" t="s">
        <v>1</v>
      </c>
      <c r="C341" s="3">
        <v>1569000</v>
      </c>
      <c r="D341" s="3">
        <v>-1601000</v>
      </c>
      <c r="E341" s="3">
        <v>-590000</v>
      </c>
      <c r="F341" s="3">
        <f t="shared" si="40"/>
        <v>-1569000</v>
      </c>
      <c r="G341" s="4">
        <f t="shared" si="41"/>
        <v>1120700</v>
      </c>
      <c r="H341" s="4">
        <f t="shared" si="42"/>
        <v>413000</v>
      </c>
      <c r="I341" s="4">
        <f t="shared" si="43"/>
        <v>-35300</v>
      </c>
      <c r="J341" s="5">
        <f t="shared" si="44"/>
        <v>-2.2498406628425748E-2</v>
      </c>
      <c r="K341" s="4">
        <v>11791000</v>
      </c>
      <c r="L341" s="6">
        <f t="shared" si="45"/>
        <v>-2.9938088372487492E-3</v>
      </c>
      <c r="M341" s="9">
        <v>470807.15914790001</v>
      </c>
      <c r="N341" s="7">
        <f>Tabelle1[[#This Row],[Einfache_Steuer_Einkommen]]*Tabelle1[[#This Row],[Delta StEink]]*Tabelle1[[#This Row],[Gemeinde Anlage]]</f>
        <v>-2480.7316753066521</v>
      </c>
      <c r="O341" s="2">
        <v>3.519663</v>
      </c>
      <c r="P341" s="8">
        <f t="shared" si="46"/>
        <v>-1242.441039</v>
      </c>
      <c r="Q341" s="32">
        <v>1.76</v>
      </c>
      <c r="R341" s="28">
        <f t="shared" si="47"/>
        <v>-2186.6962286400003</v>
      </c>
      <c r="S341" s="10">
        <f>(Tabelle1[[#This Row],[Auswirkungen auf den Steuerbetrag]]-Tabelle1[[#This Row],[Delta Steuerbetrag4]])/Tabelle1[[#This Row],[Einfache_Steuer_Einkommen]]</f>
        <v>6.2453478234871754E-4</v>
      </c>
      <c r="T341" s="1"/>
      <c r="U341" s="1"/>
      <c r="V341" s="1" t="b">
        <v>0</v>
      </c>
      <c r="W341" s="1" t="b">
        <v>0</v>
      </c>
      <c r="X341" t="s">
        <v>1</v>
      </c>
    </row>
    <row r="342" spans="1:24" x14ac:dyDescent="0.2">
      <c r="A342" s="2">
        <v>995</v>
      </c>
      <c r="B342" s="2" t="s">
        <v>0</v>
      </c>
      <c r="C342" s="3">
        <v>7953000</v>
      </c>
      <c r="D342" s="3">
        <v>-5994000</v>
      </c>
      <c r="E342" s="3">
        <v>-3197000</v>
      </c>
      <c r="F342" s="3">
        <f t="shared" si="40"/>
        <v>-7953000</v>
      </c>
      <c r="G342" s="4">
        <f t="shared" si="41"/>
        <v>4195800</v>
      </c>
      <c r="H342" s="4">
        <f t="shared" si="42"/>
        <v>2237900</v>
      </c>
      <c r="I342" s="4">
        <f t="shared" si="43"/>
        <v>-1519300</v>
      </c>
      <c r="J342" s="5">
        <f t="shared" si="44"/>
        <v>-0.19103482962404125</v>
      </c>
      <c r="K342" s="4">
        <v>68979900</v>
      </c>
      <c r="L342" s="6">
        <f t="shared" si="45"/>
        <v>-2.2025256632729244E-2</v>
      </c>
      <c r="M342" s="9">
        <v>2668932.2620799998</v>
      </c>
      <c r="N342" s="7">
        <f>Tabelle1[[#This Row],[Einfache_Steuer_Einkommen]]*Tabelle1[[#This Row],[Delta StEink]]*Tabelle1[[#This Row],[Gemeinde Anlage]]</f>
        <v>-98169.143072829902</v>
      </c>
      <c r="O342" s="2">
        <v>3.513541</v>
      </c>
      <c r="P342" s="8">
        <f t="shared" si="46"/>
        <v>-53381.228413000004</v>
      </c>
      <c r="Q342" s="32">
        <v>1.67</v>
      </c>
      <c r="R342" s="28">
        <f t="shared" si="47"/>
        <v>-89146.65144971</v>
      </c>
      <c r="S342" s="10">
        <f>(Tabelle1[[#This Row],[Auswirkungen auf den Steuerbetrag]]-Tabelle1[[#This Row],[Delta Steuerbetrag4]])/Tabelle1[[#This Row],[Einfache_Steuer_Einkommen]]</f>
        <v>3.3805622388064409E-3</v>
      </c>
      <c r="T342">
        <v>995</v>
      </c>
      <c r="U342" t="s">
        <v>0</v>
      </c>
      <c r="V342" t="b">
        <v>1</v>
      </c>
      <c r="W342" t="b">
        <v>1</v>
      </c>
      <c r="X342" t="s">
        <v>385</v>
      </c>
    </row>
    <row r="343" spans="1:24" ht="6.95" customHeight="1" x14ac:dyDescent="0.2">
      <c r="A343" s="2"/>
      <c r="B343" s="2"/>
      <c r="C343" s="3"/>
      <c r="D343" s="3"/>
      <c r="E343" s="3"/>
      <c r="F343" s="3"/>
      <c r="G343" s="4"/>
      <c r="H343" s="4"/>
      <c r="I343" s="4"/>
      <c r="J343" s="5"/>
      <c r="K343" s="4"/>
      <c r="L343" s="6"/>
      <c r="M343" s="9"/>
      <c r="N343" s="7"/>
      <c r="O343" s="2"/>
      <c r="P343" s="8"/>
      <c r="Q343" s="32"/>
      <c r="R343" s="28"/>
      <c r="S343" s="10"/>
    </row>
    <row r="344" spans="1:24" ht="15" x14ac:dyDescent="0.25">
      <c r="A344" s="44" t="s">
        <v>404</v>
      </c>
      <c r="B344" s="44"/>
      <c r="C344" s="34">
        <f>SUM(Tabelle1[Eigenmietwert])</f>
        <v>3096187000</v>
      </c>
      <c r="D344" s="34">
        <f>SUM(Tabelle1[Unterhalt])</f>
        <v>-2334681317</v>
      </c>
      <c r="E344" s="34">
        <f>SUM(Tabelle1[Schuldzinsen])</f>
        <v>-1224440000</v>
      </c>
      <c r="F344" s="34">
        <f>SUM(Tabelle1[Änderung Eigenmietwert])</f>
        <v>-3096187000</v>
      </c>
      <c r="G344" s="34">
        <f>SUM(Tabelle1[Veränderung beim Unterhalt])</f>
        <v>1634276921.9000001</v>
      </c>
      <c r="H344" s="34">
        <f>SUM(Tabelle1[Veränderung bei den Schuldzinsen])</f>
        <v>857108000</v>
      </c>
      <c r="I344" s="34">
        <f>SUM(Tabelle1[Abschätzung Änderung des steuerbaren Einkommens])</f>
        <v>-604802078.10000002</v>
      </c>
      <c r="J344" s="34">
        <f>SUM(Tabelle1[Ausfall in % EMW])</f>
        <v>-53.880736570656744</v>
      </c>
      <c r="K344" s="34">
        <f>SUM(Tabelle1[StEink])</f>
        <v>31514547700</v>
      </c>
      <c r="L344" s="34">
        <f>SUM(Tabelle1[Delta StEink])</f>
        <v>-6.8297007077462029</v>
      </c>
      <c r="M344" s="34">
        <f>SUM(Tabelle1[Einfache_Steuer_Einkommen])</f>
        <v>1261983463.9346271</v>
      </c>
      <c r="N344" s="34">
        <f>SUM(Tabelle1[Delta Steuerbetrag4])</f>
        <v>-39385222.584406845</v>
      </c>
      <c r="O344" s="34">
        <f>SUM(Tabelle1[Mittelwert Steuersatz Einkommen])</f>
        <v>1168.3704150000003</v>
      </c>
      <c r="P344" s="34">
        <f>SUM(Tabelle1[Delta Einfache Steuer])</f>
        <v>-21719584.673657343</v>
      </c>
      <c r="Q344" s="34">
        <f>SUM(Tabelle1[Gemeinde Anlage])</f>
        <v>576.50999999999965</v>
      </c>
      <c r="R344" s="34">
        <f>SUM(Tabelle1[Auswirkungen auf den Steuerbetrag])</f>
        <v>-35269806.567234851</v>
      </c>
    </row>
  </sheetData>
  <sheetProtection algorithmName="SHA-512" hashValue="ovMldutqaxCFuzEczcgin0kXLxQZe4WwFz/i4wQSVjxqMfuQNM6J5eGEcokyuHBokef0lO7j0LAwuy7SNV08cQ==" saltValue="scG1yWhtLJxSgM/pw4OneQ==" spinCount="100000" sheet="1" objects="1" scenarios="1" sort="0" autoFilter="0"/>
  <mergeCells count="3">
    <mergeCell ref="R3:U3"/>
    <mergeCell ref="G1:H1"/>
    <mergeCell ref="A344:B344"/>
  </mergeCells>
  <phoneticPr fontId="3" type="noConversion"/>
  <conditionalFormatting sqref="U6:U343">
    <cfRule type="expression" dxfId="0" priority="1">
      <formula>NOT(W6)</formula>
    </cfRule>
  </conditionalFormatting>
  <hyperlinks>
    <hyperlink ref="A3" location="Erläuterungen!A1" display="Erläuterungen zur Auswertung" xr:uid="{430ABE74-2A7C-46FB-8347-8C49028177F7}"/>
  </hyperlinks>
  <pageMargins left="0.70866141732283472" right="0.70866141732283472" top="0.78740157480314965" bottom="0.78740157480314965" header="0.31496062992125984" footer="0.31496062992125984"/>
  <pageSetup paperSize="9"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1B28A-612B-4E3F-A336-162778168AF6}">
  <dimension ref="A1:A26"/>
  <sheetViews>
    <sheetView workbookViewId="0"/>
  </sheetViews>
  <sheetFormatPr baseColWidth="10" defaultRowHeight="14.25" x14ac:dyDescent="0.2"/>
  <sheetData>
    <row r="1" spans="1:1" ht="15" x14ac:dyDescent="0.25">
      <c r="A1" s="36" t="s">
        <v>408</v>
      </c>
    </row>
    <row r="3" spans="1:1" x14ac:dyDescent="0.2">
      <c r="A3" s="35" t="s">
        <v>409</v>
      </c>
    </row>
    <row r="5" spans="1:1" ht="15.75" x14ac:dyDescent="0.2">
      <c r="A5" s="40" t="s">
        <v>410</v>
      </c>
    </row>
    <row r="6" spans="1:1" ht="15" x14ac:dyDescent="0.2">
      <c r="A6" s="37"/>
    </row>
    <row r="7" spans="1:1" ht="15.75" x14ac:dyDescent="0.2">
      <c r="A7" s="40" t="s">
        <v>411</v>
      </c>
    </row>
    <row r="8" spans="1:1" ht="15" x14ac:dyDescent="0.2">
      <c r="A8" s="38" t="s">
        <v>413</v>
      </c>
    </row>
    <row r="9" spans="1:1" ht="15" x14ac:dyDescent="0.2">
      <c r="A9" s="38" t="s">
        <v>414</v>
      </c>
    </row>
    <row r="10" spans="1:1" ht="15" x14ac:dyDescent="0.2">
      <c r="A10" s="38" t="s">
        <v>415</v>
      </c>
    </row>
    <row r="11" spans="1:1" ht="15" x14ac:dyDescent="0.2">
      <c r="A11" s="38" t="s">
        <v>416</v>
      </c>
    </row>
    <row r="12" spans="1:1" ht="15" x14ac:dyDescent="0.2">
      <c r="A12" s="39" t="s">
        <v>423</v>
      </c>
    </row>
    <row r="13" spans="1:1" ht="15" x14ac:dyDescent="0.2">
      <c r="A13" s="38" t="s">
        <v>417</v>
      </c>
    </row>
    <row r="14" spans="1:1" ht="15" x14ac:dyDescent="0.2">
      <c r="A14" s="39" t="s">
        <v>424</v>
      </c>
    </row>
    <row r="15" spans="1:1" ht="15" x14ac:dyDescent="0.2">
      <c r="A15" s="38" t="s">
        <v>418</v>
      </c>
    </row>
    <row r="16" spans="1:1" ht="15" x14ac:dyDescent="0.2">
      <c r="A16" s="39" t="s">
        <v>425</v>
      </c>
    </row>
    <row r="17" spans="1:1" ht="15" x14ac:dyDescent="0.2">
      <c r="A17" s="38" t="s">
        <v>419</v>
      </c>
    </row>
    <row r="18" spans="1:1" ht="15" x14ac:dyDescent="0.2">
      <c r="A18" s="39" t="s">
        <v>426</v>
      </c>
    </row>
    <row r="19" spans="1:1" ht="15" x14ac:dyDescent="0.2">
      <c r="A19" s="38" t="s">
        <v>420</v>
      </c>
    </row>
    <row r="20" spans="1:1" ht="15" x14ac:dyDescent="0.2">
      <c r="A20" s="39" t="s">
        <v>427</v>
      </c>
    </row>
    <row r="21" spans="1:1" ht="15" x14ac:dyDescent="0.2">
      <c r="A21" s="37"/>
    </row>
    <row r="22" spans="1:1" ht="15.75" x14ac:dyDescent="0.2">
      <c r="A22" s="40" t="s">
        <v>412</v>
      </c>
    </row>
    <row r="23" spans="1:1" ht="15" x14ac:dyDescent="0.2">
      <c r="A23" s="38" t="s">
        <v>421</v>
      </c>
    </row>
    <row r="24" spans="1:1" ht="15" x14ac:dyDescent="0.2">
      <c r="A24" s="39" t="s">
        <v>428</v>
      </c>
    </row>
    <row r="25" spans="1:1" ht="15" x14ac:dyDescent="0.2">
      <c r="A25" s="38" t="s">
        <v>422</v>
      </c>
    </row>
    <row r="26" spans="1:1" ht="15" x14ac:dyDescent="0.2">
      <c r="A26" s="39" t="s">
        <v>428</v>
      </c>
    </row>
  </sheetData>
  <sheetProtection algorithmName="SHA-512" hashValue="N62UIunv5ai9bS2LvMwGm7dPMzngqilcy+pSuxyriawViw9szQome3jrVWE00SWHETE6BOTngvSi/eL7rsQIwg==" saltValue="wPF1Pq5CjujFD9fktTYSMQ==" spinCount="100000" sheet="1" objects="1" scenarios="1" sort="0" autoFilter="0"/>
  <hyperlinks>
    <hyperlink ref="A3" location="Daten!A1" display="zurück zu den Daten" xr:uid="{DA238EAB-2BED-4952-B317-646C7FBD3151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Erläuterungen</vt:lpstr>
      <vt:lpstr>Daten!Drucktitel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Albisetti Isaia, FIN-SV-StSC-QM-QS</dc:creator>
  <cp:lastModifiedBy>Gruny Robert, FIN-SV-GB-R-K</cp:lastModifiedBy>
  <cp:lastPrinted>2026-03-16T08:31:50Z</cp:lastPrinted>
  <dcterms:created xsi:type="dcterms:W3CDTF">2026-02-23T15:51:33Z</dcterms:created>
  <dcterms:modified xsi:type="dcterms:W3CDTF">2026-03-17T08:24:56Z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2026-02-23T16:12:34Z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a113d906-417a-466b-8b32-f84a4271f2a6</vt:lpwstr>
  </property>
  <property fmtid="{D5CDD505-2E9C-101B-9397-08002B2CF9AE}" pid="8" name="MSIP_Label_74fdd986-87d9-48c6-acda-407b1ab5fef0_ContentBits">
    <vt:lpwstr>0</vt:lpwstr>
  </property>
  <property fmtid="{D5CDD505-2E9C-101B-9397-08002B2CF9AE}" pid="9" name="MSIP_Label_74fdd986-87d9-48c6-acda-407b1ab5fef0_Tag">
    <vt:lpwstr>10, 3, 0, 1</vt:lpwstr>
  </property>
</Properties>
</file>