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2qa-cfs-usr2.fin.be.ch\usr2\UserHomes\fflm\Z_Systems\RedirectedFolders\Documents\CMIAXIOMA\6463c02f7024409cb90437d69fe09978\"/>
    </mc:Choice>
  </mc:AlternateContent>
  <bookViews>
    <workbookView xWindow="-15" yWindow="4305" windowWidth="15330" windowHeight="4365"/>
  </bookViews>
  <sheets>
    <sheet name="Sparte" sheetId="1" r:id="rId1"/>
    <sheet name="Leitdaten" sheetId="2" state="hidden" r:id="rId2"/>
  </sheets>
  <definedNames>
    <definedName name="AccessDatabase" hidden="1">"C:\Eigene Dateien\ACCESS\RegelwerkDaten.mdb"</definedName>
    <definedName name="AntBet">Sparte!$E$12</definedName>
    <definedName name="FinAufw">Sparte!$D$14</definedName>
    <definedName name="Période">Sparte!$E$1</definedName>
    <definedName name="Teil_BST">Leitdaten!$C$12</definedName>
    <definedName name="Teil_DBS">Leitdaten!$C$2</definedName>
  </definedNames>
  <calcPr calcId="162913" iterate="1"/>
</workbook>
</file>

<file path=xl/calcChain.xml><?xml version="1.0" encoding="utf-8"?>
<calcChain xmlns="http://schemas.openxmlformats.org/spreadsheetml/2006/main">
  <c r="C12" i="2" l="1"/>
  <c r="C2" i="2"/>
  <c r="D51" i="1" l="1"/>
  <c r="D50" i="1"/>
  <c r="D58" i="1"/>
  <c r="D57" i="1"/>
  <c r="E4" i="1"/>
  <c r="B39" i="1"/>
  <c r="D34" i="1"/>
  <c r="D27" i="1"/>
  <c r="D36" i="1" s="1"/>
  <c r="D12" i="1"/>
  <c r="E12" i="1" s="1"/>
  <c r="C39" i="1" s="1"/>
  <c r="E58" i="1" l="1"/>
  <c r="E51" i="1"/>
  <c r="B41" i="1"/>
  <c r="D41" i="1" s="1"/>
  <c r="D39" i="1"/>
  <c r="D43" i="1" l="1"/>
  <c r="E57" i="1" l="1"/>
  <c r="E50" i="1"/>
  <c r="E59" i="1"/>
  <c r="E52" i="1"/>
  <c r="E46" i="1"/>
  <c r="E47" i="1" s="1"/>
  <c r="E60" i="1" l="1"/>
  <c r="E61" i="1" s="1"/>
  <c r="E53" i="1"/>
  <c r="E54" i="1" s="1"/>
</calcChain>
</file>

<file path=xl/sharedStrings.xml><?xml version="1.0" encoding="utf-8"?>
<sst xmlns="http://schemas.openxmlformats.org/spreadsheetml/2006/main" count="51" uniqueCount="43">
  <si>
    <t>CHF</t>
  </si>
  <si>
    <r>
      <t xml:space="preserve">Renseignements généraux </t>
    </r>
    <r>
      <rPr>
        <b/>
        <sz val="8"/>
        <rFont val="Arial"/>
        <family val="2"/>
      </rPr>
      <t>(en CHF)</t>
    </r>
  </si>
  <si>
    <t>Valeur comptable</t>
  </si>
  <si>
    <t>Part en  %</t>
  </si>
  <si>
    <t>Total des actifs selon bilan</t>
  </si>
  <si>
    <t>Participations qualifiées</t>
  </si>
  <si>
    <t>Résultat global selon comptes annuels  - Bénéfice (+) / Perte (-)</t>
  </si>
  <si>
    <t>Dividendes</t>
  </si>
  <si>
    <t>Réévaluations comptables</t>
  </si>
  <si>
    <t>Dissolution de provisions</t>
  </si>
  <si>
    <t>Amortissements</t>
  </si>
  <si>
    <t>Pertes de cession / de transfert</t>
  </si>
  <si>
    <t>Produit des participations:</t>
  </si>
  <si>
    <t>Charges administratives effectives</t>
  </si>
  <si>
    <t>Charges administratives forfaitaires</t>
  </si>
  <si>
    <t>Répartition du résultat</t>
  </si>
  <si>
    <t>Résultat imposable  - Bénéfice (+) / Perte (-)</t>
  </si>
  <si>
    <t>Total produit des participations</t>
  </si>
  <si>
    <t>Provisions</t>
  </si>
  <si>
    <t>Répartition des charges de financement et d'administration:</t>
  </si>
  <si>
    <t>./. Perte sur participation à</t>
  </si>
  <si>
    <t xml:space="preserve">./. Excédent de charges de financement et d'administration à </t>
  </si>
  <si>
    <t>Résultat selon compte distinct avant intérêts passifs et charges administratives</t>
  </si>
  <si>
    <t>Résultat selon compte distinct  - Bénéfice (+) / Perte (-)</t>
  </si>
  <si>
    <t>./. résultat selon compte distinct</t>
  </si>
  <si>
    <t>+ Bénéfice selon compte distinct à</t>
  </si>
  <si>
    <t>Compte distinct</t>
  </si>
  <si>
    <t>Bénéfices de cession</t>
  </si>
  <si>
    <t>Bénéfices de transfert</t>
  </si>
  <si>
    <t>Charges directes des participations:</t>
  </si>
  <si>
    <t>Total charges des participations</t>
  </si>
  <si>
    <t>Resultat commercial   - Bénéfice (+) / Perte (-)</t>
  </si>
  <si>
    <t>Charges de financement selon compte de résultat</t>
  </si>
  <si>
    <t>Charges de financement</t>
  </si>
  <si>
    <t>Jahr</t>
  </si>
  <si>
    <t>Auswahl</t>
  </si>
  <si>
    <t>Impôt fédéral direct (IFD)</t>
  </si>
  <si>
    <t>Période fiscale</t>
  </si>
  <si>
    <t>IFD Besteuerung GV</t>
  </si>
  <si>
    <t>ICC Besteuerung GV</t>
  </si>
  <si>
    <t>Impôts périodiques cantonaux et communaux (ICC)</t>
  </si>
  <si>
    <t>Allégement procédure d'imposition partielle Fortune commerciale IFD</t>
  </si>
  <si>
    <t>Allégement procédure d'imposition partielle Fortune commerciale ICC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</si>
</sst>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#,##0_ ;\-#,##0\ "/>
    <numFmt numFmtId="165" formatCode="0_ ;\-0\ "/>
  </numFmts>
  <fonts count="26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4" applyNumberFormat="0" applyFont="0" applyAlignment="0" applyProtection="0"/>
    <xf numFmtId="9" fontId="5" fillId="0" borderId="0" applyFont="0" applyFill="0" applyBorder="0" applyAlignment="0" applyProtection="0"/>
    <xf numFmtId="0" fontId="12" fillId="3" borderId="0" applyNumberFormat="0" applyBorder="0" applyAlignment="0" applyProtection="0"/>
    <xf numFmtId="41" fontId="5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95">
    <xf numFmtId="164" fontId="0" fillId="0" borderId="0" xfId="0"/>
    <xf numFmtId="0" fontId="22" fillId="0" borderId="0" xfId="35" applyNumberFormat="1" applyFont="1"/>
    <xf numFmtId="0" fontId="5" fillId="0" borderId="0" xfId="35" applyNumberFormat="1"/>
    <xf numFmtId="0" fontId="5" fillId="24" borderId="10" xfId="35" applyNumberFormat="1" applyFill="1" applyBorder="1"/>
    <xf numFmtId="0" fontId="5" fillId="24" borderId="11" xfId="35" applyNumberFormat="1" applyFill="1" applyBorder="1"/>
    <xf numFmtId="0" fontId="5" fillId="24" borderId="12" xfId="35" applyNumberFormat="1" applyFont="1" applyFill="1" applyBorder="1" applyAlignment="1">
      <alignment horizontal="center"/>
    </xf>
    <xf numFmtId="0" fontId="5" fillId="24" borderId="12" xfId="35" applyNumberFormat="1" applyFill="1" applyBorder="1" applyAlignment="1">
      <alignment horizontal="center"/>
    </xf>
    <xf numFmtId="0" fontId="5" fillId="0" borderId="13" xfId="35" applyNumberFormat="1" applyBorder="1"/>
    <xf numFmtId="3" fontId="5" fillId="0" borderId="13" xfId="35" applyNumberFormat="1" applyBorder="1"/>
    <xf numFmtId="10" fontId="5" fillId="0" borderId="14" xfId="33" applyNumberFormat="1" applyBorder="1"/>
    <xf numFmtId="0" fontId="5" fillId="0" borderId="15" xfId="35" applyNumberFormat="1" applyBorder="1"/>
    <xf numFmtId="0" fontId="5" fillId="0" borderId="0" xfId="35" applyNumberFormat="1" applyBorder="1"/>
    <xf numFmtId="3" fontId="5" fillId="0" borderId="0" xfId="35" applyNumberFormat="1" applyBorder="1"/>
    <xf numFmtId="3" fontId="5" fillId="0" borderId="16" xfId="35" applyNumberFormat="1" applyBorder="1"/>
    <xf numFmtId="10" fontId="5" fillId="0" borderId="17" xfId="33" applyNumberFormat="1" applyBorder="1"/>
    <xf numFmtId="0" fontId="5" fillId="24" borderId="18" xfId="35" applyNumberFormat="1" applyFont="1" applyFill="1" applyBorder="1"/>
    <xf numFmtId="0" fontId="5" fillId="0" borderId="17" xfId="35" applyNumberFormat="1" applyBorder="1"/>
    <xf numFmtId="0" fontId="23" fillId="25" borderId="19" xfId="35" applyNumberFormat="1" applyFont="1" applyFill="1" applyBorder="1" applyProtection="1">
      <protection locked="0"/>
    </xf>
    <xf numFmtId="0" fontId="23" fillId="25" borderId="20" xfId="35" applyNumberFormat="1" applyFont="1" applyFill="1" applyBorder="1" applyProtection="1">
      <protection locked="0"/>
    </xf>
    <xf numFmtId="3" fontId="23" fillId="25" borderId="21" xfId="35" applyNumberFormat="1" applyFont="1" applyFill="1" applyBorder="1" applyProtection="1">
      <protection locked="0"/>
    </xf>
    <xf numFmtId="0" fontId="23" fillId="25" borderId="22" xfId="35" applyNumberFormat="1" applyFont="1" applyFill="1" applyBorder="1" applyProtection="1">
      <protection locked="0"/>
    </xf>
    <xf numFmtId="0" fontId="23" fillId="25" borderId="23" xfId="35" applyNumberFormat="1" applyFont="1" applyFill="1" applyBorder="1" applyProtection="1">
      <protection locked="0"/>
    </xf>
    <xf numFmtId="3" fontId="23" fillId="25" borderId="22" xfId="35" applyNumberFormat="1" applyFont="1" applyFill="1" applyBorder="1" applyProtection="1">
      <protection locked="0"/>
    </xf>
    <xf numFmtId="3" fontId="23" fillId="25" borderId="24" xfId="35" applyNumberFormat="1" applyFont="1" applyFill="1" applyBorder="1" applyProtection="1">
      <protection locked="0"/>
    </xf>
    <xf numFmtId="0" fontId="5" fillId="0" borderId="20" xfId="35" applyNumberFormat="1" applyBorder="1"/>
    <xf numFmtId="3" fontId="23" fillId="25" borderId="20" xfId="35" applyNumberFormat="1" applyFont="1" applyFill="1" applyBorder="1" applyProtection="1">
      <protection locked="0"/>
    </xf>
    <xf numFmtId="0" fontId="5" fillId="0" borderId="25" xfId="35" applyNumberFormat="1" applyBorder="1"/>
    <xf numFmtId="0" fontId="5" fillId="0" borderId="26" xfId="35" applyNumberFormat="1" applyBorder="1"/>
    <xf numFmtId="0" fontId="5" fillId="0" borderId="27" xfId="35" applyNumberFormat="1" applyBorder="1"/>
    <xf numFmtId="0" fontId="24" fillId="0" borderId="28" xfId="35" applyNumberFormat="1" applyFont="1" applyBorder="1"/>
    <xf numFmtId="0" fontId="5" fillId="0" borderId="29" xfId="35" applyNumberFormat="1" applyBorder="1"/>
    <xf numFmtId="0" fontId="5" fillId="0" borderId="14" xfId="35" applyNumberFormat="1" applyBorder="1"/>
    <xf numFmtId="0" fontId="5" fillId="0" borderId="30" xfId="35" applyNumberFormat="1" applyBorder="1"/>
    <xf numFmtId="3" fontId="23" fillId="25" borderId="17" xfId="35" applyNumberFormat="1" applyFont="1" applyFill="1" applyBorder="1" applyProtection="1">
      <protection locked="0"/>
    </xf>
    <xf numFmtId="0" fontId="5" fillId="0" borderId="31" xfId="35" applyNumberFormat="1" applyBorder="1"/>
    <xf numFmtId="0" fontId="25" fillId="0" borderId="15" xfId="35" applyNumberFormat="1" applyFont="1" applyBorder="1"/>
    <xf numFmtId="0" fontId="5" fillId="0" borderId="15" xfId="35" applyNumberFormat="1" applyBorder="1" applyAlignment="1">
      <alignment horizontal="center"/>
    </xf>
    <xf numFmtId="0" fontId="5" fillId="0" borderId="16" xfId="35" applyNumberFormat="1" applyBorder="1"/>
    <xf numFmtId="3" fontId="23" fillId="25" borderId="19" xfId="35" applyNumberFormat="1" applyFont="1" applyFill="1" applyBorder="1" applyProtection="1">
      <protection locked="0"/>
    </xf>
    <xf numFmtId="0" fontId="5" fillId="0" borderId="23" xfId="35" applyNumberFormat="1" applyBorder="1"/>
    <xf numFmtId="0" fontId="23" fillId="25" borderId="24" xfId="35" applyNumberFormat="1" applyFont="1" applyFill="1" applyBorder="1" applyProtection="1">
      <protection locked="0"/>
    </xf>
    <xf numFmtId="0" fontId="23" fillId="25" borderId="32" xfId="35" applyNumberFormat="1" applyFont="1" applyFill="1" applyBorder="1" applyProtection="1">
      <protection locked="0"/>
    </xf>
    <xf numFmtId="0" fontId="22" fillId="0" borderId="18" xfId="35" applyNumberFormat="1" applyFont="1" applyFill="1" applyBorder="1"/>
    <xf numFmtId="0" fontId="22" fillId="0" borderId="10" xfId="35" applyNumberFormat="1" applyFont="1" applyBorder="1"/>
    <xf numFmtId="0" fontId="5" fillId="0" borderId="11" xfId="35" applyNumberFormat="1" applyBorder="1"/>
    <xf numFmtId="3" fontId="22" fillId="0" borderId="15" xfId="35" applyNumberFormat="1" applyFont="1" applyBorder="1"/>
    <xf numFmtId="0" fontId="25" fillId="0" borderId="15" xfId="35" applyNumberFormat="1" applyFont="1" applyFill="1" applyBorder="1"/>
    <xf numFmtId="3" fontId="23" fillId="25" borderId="33" xfId="35" applyNumberFormat="1" applyFont="1" applyFill="1" applyBorder="1" applyProtection="1">
      <protection locked="0"/>
    </xf>
    <xf numFmtId="0" fontId="5" fillId="0" borderId="10" xfId="35" applyNumberFormat="1" applyBorder="1"/>
    <xf numFmtId="0" fontId="22" fillId="0" borderId="15" xfId="35" applyNumberFormat="1" applyFont="1" applyFill="1" applyBorder="1"/>
    <xf numFmtId="10" fontId="5" fillId="0" borderId="0" xfId="33" applyNumberFormat="1" applyBorder="1"/>
    <xf numFmtId="3" fontId="5" fillId="0" borderId="15" xfId="35" applyNumberFormat="1" applyBorder="1"/>
    <xf numFmtId="0" fontId="22" fillId="0" borderId="18" xfId="35" applyNumberFormat="1" applyFont="1" applyBorder="1"/>
    <xf numFmtId="0" fontId="22" fillId="0" borderId="15" xfId="35" applyNumberFormat="1" applyFont="1" applyBorder="1"/>
    <xf numFmtId="3" fontId="5" fillId="0" borderId="10" xfId="35" applyNumberFormat="1" applyBorder="1"/>
    <xf numFmtId="9" fontId="5" fillId="0" borderId="0" xfId="33" applyNumberFormat="1" applyBorder="1"/>
    <xf numFmtId="9" fontId="5" fillId="0" borderId="0" xfId="35" applyNumberFormat="1" applyBorder="1"/>
    <xf numFmtId="0" fontId="5" fillId="0" borderId="18" xfId="35" applyNumberFormat="1" applyFont="1" applyBorder="1"/>
    <xf numFmtId="3" fontId="5" fillId="0" borderId="0" xfId="35" applyNumberFormat="1"/>
    <xf numFmtId="3" fontId="5" fillId="0" borderId="34" xfId="35" applyNumberFormat="1" applyFont="1" applyBorder="1" applyAlignment="1">
      <alignment horizontal="center"/>
    </xf>
    <xf numFmtId="3" fontId="23" fillId="25" borderId="12" xfId="35" applyNumberFormat="1" applyFont="1" applyFill="1" applyBorder="1" applyProtection="1">
      <protection locked="0"/>
    </xf>
    <xf numFmtId="0" fontId="5" fillId="0" borderId="15" xfId="35" applyNumberFormat="1" applyFont="1" applyBorder="1"/>
    <xf numFmtId="0" fontId="5" fillId="0" borderId="21" xfId="35" applyNumberFormat="1" applyFont="1" applyBorder="1"/>
    <xf numFmtId="3" fontId="5" fillId="24" borderId="18" xfId="35" applyNumberFormat="1" applyFont="1" applyFill="1" applyBorder="1" applyAlignment="1">
      <alignment horizontal="center" wrapText="1"/>
    </xf>
    <xf numFmtId="0" fontId="5" fillId="0" borderId="19" xfId="35" applyNumberFormat="1" applyFont="1" applyBorder="1"/>
    <xf numFmtId="0" fontId="5" fillId="0" borderId="22" xfId="35" applyNumberFormat="1" applyFont="1" applyFill="1" applyBorder="1"/>
    <xf numFmtId="0" fontId="5" fillId="0" borderId="22" xfId="35" applyNumberFormat="1" applyFont="1" applyBorder="1"/>
    <xf numFmtId="0" fontId="5" fillId="0" borderId="15" xfId="35" applyNumberFormat="1" applyFont="1" applyFill="1" applyBorder="1"/>
    <xf numFmtId="0" fontId="5" fillId="0" borderId="15" xfId="35" quotePrefix="1" applyNumberFormat="1" applyFont="1" applyBorder="1"/>
    <xf numFmtId="0" fontId="0" fillId="24" borderId="18" xfId="35" applyNumberFormat="1" applyFont="1" applyFill="1" applyBorder="1"/>
    <xf numFmtId="3" fontId="5" fillId="0" borderId="34" xfId="35" applyNumberFormat="1" applyBorder="1"/>
    <xf numFmtId="10" fontId="5" fillId="0" borderId="34" xfId="33" applyNumberFormat="1" applyBorder="1"/>
    <xf numFmtId="3" fontId="22" fillId="0" borderId="12" xfId="35" applyNumberFormat="1" applyFont="1" applyBorder="1"/>
    <xf numFmtId="164" fontId="0" fillId="26" borderId="12" xfId="0" applyFill="1" applyBorder="1"/>
    <xf numFmtId="165" fontId="0" fillId="0" borderId="31" xfId="0" applyNumberFormat="1" applyBorder="1"/>
    <xf numFmtId="9" fontId="0" fillId="0" borderId="31" xfId="0" applyNumberFormat="1" applyBorder="1"/>
    <xf numFmtId="9" fontId="0" fillId="0" borderId="12" xfId="33" applyFont="1" applyBorder="1"/>
    <xf numFmtId="165" fontId="0" fillId="0" borderId="16" xfId="0" applyNumberFormat="1" applyBorder="1"/>
    <xf numFmtId="9" fontId="0" fillId="0" borderId="16" xfId="0" applyNumberFormat="1" applyBorder="1"/>
    <xf numFmtId="164" fontId="0" fillId="0" borderId="16" xfId="0" applyBorder="1"/>
    <xf numFmtId="164" fontId="0" fillId="0" borderId="34" xfId="0" applyBorder="1"/>
    <xf numFmtId="3" fontId="22" fillId="0" borderId="16" xfId="35" applyNumberFormat="1" applyFont="1" applyBorder="1"/>
    <xf numFmtId="3" fontId="22" fillId="0" borderId="10" xfId="35" applyNumberFormat="1" applyFont="1" applyBorder="1"/>
    <xf numFmtId="0" fontId="0" fillId="0" borderId="0" xfId="35" applyNumberFormat="1" applyFont="1"/>
    <xf numFmtId="1" fontId="23" fillId="25" borderId="12" xfId="35" applyNumberFormat="1" applyFont="1" applyFill="1" applyBorder="1" applyAlignment="1" applyProtection="1">
      <alignment horizontal="center"/>
      <protection locked="0"/>
    </xf>
    <xf numFmtId="0" fontId="5" fillId="0" borderId="10" xfId="35" applyNumberFormat="1" applyFont="1" applyBorder="1"/>
    <xf numFmtId="3" fontId="5" fillId="0" borderId="10" xfId="35" applyNumberFormat="1" applyFont="1" applyBorder="1"/>
    <xf numFmtId="3" fontId="5" fillId="0" borderId="12" xfId="35" applyNumberFormat="1" applyFont="1" applyBorder="1"/>
    <xf numFmtId="3" fontId="22" fillId="0" borderId="11" xfId="35" applyNumberFormat="1" applyFont="1" applyBorder="1"/>
    <xf numFmtId="0" fontId="22" fillId="0" borderId="28" xfId="35" applyNumberFormat="1" applyFont="1" applyBorder="1"/>
    <xf numFmtId="3" fontId="5" fillId="0" borderId="29" xfId="35" applyNumberFormat="1" applyBorder="1"/>
    <xf numFmtId="3" fontId="22" fillId="0" borderId="31" xfId="35" applyNumberFormat="1" applyFont="1" applyBorder="1"/>
    <xf numFmtId="0" fontId="22" fillId="0" borderId="15" xfId="35" applyNumberFormat="1" applyFont="1" applyFill="1" applyBorder="1" applyAlignment="1">
      <alignment wrapText="1"/>
    </xf>
    <xf numFmtId="164" fontId="0" fillId="0" borderId="0" xfId="0" applyAlignment="1">
      <alignment wrapText="1"/>
    </xf>
    <xf numFmtId="164" fontId="0" fillId="0" borderId="17" xfId="0" applyBorder="1" applyAlignment="1">
      <alignment wrapTex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Prozent" xfId="33" builtinId="5"/>
    <cellStyle name="Schlecht" xfId="34" builtinId="27" customBuiltin="1"/>
    <cellStyle name="Standard" xfId="0" builtinId="0"/>
    <cellStyle name="Standard_Spartenrechnung KS 27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GridLines="0" tabSelected="1" workbookViewId="0">
      <selection activeCell="E1" sqref="E1"/>
    </sheetView>
  </sheetViews>
  <sheetFormatPr baseColWidth="10" defaultRowHeight="14.25" x14ac:dyDescent="0.2"/>
  <cols>
    <col min="1" max="1" width="33.375" style="2" customWidth="1"/>
    <col min="2" max="3" width="11" style="2"/>
    <col min="4" max="4" width="15" style="2" bestFit="1" customWidth="1"/>
    <col min="5" max="5" width="12.5" style="2" customWidth="1"/>
    <col min="6" max="16384" width="11" style="2"/>
  </cols>
  <sheetData>
    <row r="1" spans="1:5" ht="15" x14ac:dyDescent="0.25">
      <c r="A1" s="1" t="s">
        <v>1</v>
      </c>
      <c r="D1" s="83" t="s">
        <v>37</v>
      </c>
      <c r="E1" s="84">
        <v>2020</v>
      </c>
    </row>
    <row r="3" spans="1:5" x14ac:dyDescent="0.2">
      <c r="A3" s="15"/>
      <c r="B3" s="3"/>
      <c r="C3" s="4"/>
      <c r="D3" s="5" t="s">
        <v>2</v>
      </c>
      <c r="E3" s="5" t="s">
        <v>3</v>
      </c>
    </row>
    <row r="4" spans="1:5" x14ac:dyDescent="0.2">
      <c r="A4" s="62" t="s">
        <v>4</v>
      </c>
      <c r="B4" s="7"/>
      <c r="C4" s="8"/>
      <c r="D4" s="60"/>
      <c r="E4" s="9">
        <f>IF(ISERROR(D4/$D$4),0,(D4/$D$4))</f>
        <v>0</v>
      </c>
    </row>
    <row r="5" spans="1:5" x14ac:dyDescent="0.2">
      <c r="A5" s="10"/>
      <c r="B5" s="11"/>
      <c r="C5" s="12"/>
      <c r="D5" s="13"/>
      <c r="E5" s="14"/>
    </row>
    <row r="6" spans="1:5" ht="28.5" x14ac:dyDescent="0.2">
      <c r="A6" s="69" t="s">
        <v>5</v>
      </c>
      <c r="B6" s="4"/>
      <c r="C6" s="63" t="s">
        <v>2</v>
      </c>
      <c r="D6" s="13"/>
      <c r="E6" s="16"/>
    </row>
    <row r="7" spans="1:5" x14ac:dyDescent="0.2">
      <c r="A7" s="17"/>
      <c r="B7" s="18"/>
      <c r="C7" s="19"/>
      <c r="D7" s="13"/>
      <c r="E7" s="16"/>
    </row>
    <row r="8" spans="1:5" x14ac:dyDescent="0.2">
      <c r="A8" s="20"/>
      <c r="B8" s="21"/>
      <c r="C8" s="22"/>
      <c r="D8" s="13"/>
      <c r="E8" s="16"/>
    </row>
    <row r="9" spans="1:5" x14ac:dyDescent="0.2">
      <c r="A9" s="20"/>
      <c r="B9" s="21"/>
      <c r="C9" s="22"/>
      <c r="D9" s="13"/>
      <c r="E9" s="16"/>
    </row>
    <row r="10" spans="1:5" x14ac:dyDescent="0.2">
      <c r="A10" s="20"/>
      <c r="B10" s="21"/>
      <c r="C10" s="22"/>
      <c r="D10" s="13"/>
      <c r="E10" s="16"/>
    </row>
    <row r="11" spans="1:5" x14ac:dyDescent="0.2">
      <c r="A11" s="20"/>
      <c r="B11" s="21"/>
      <c r="C11" s="22"/>
      <c r="D11" s="59"/>
      <c r="E11" s="16"/>
    </row>
    <row r="12" spans="1:5" x14ac:dyDescent="0.2">
      <c r="A12" s="20"/>
      <c r="B12" s="21"/>
      <c r="C12" s="23"/>
      <c r="D12" s="70">
        <f>SUM(C7:C12)</f>
        <v>0</v>
      </c>
      <c r="E12" s="71">
        <f>IF(ISERROR(D12/$D$4),0,(D12/$D$4))</f>
        <v>0</v>
      </c>
    </row>
    <row r="13" spans="1:5" x14ac:dyDescent="0.2">
      <c r="A13" s="10"/>
      <c r="B13" s="11"/>
      <c r="C13" s="11"/>
      <c r="D13" s="11"/>
      <c r="E13" s="16"/>
    </row>
    <row r="14" spans="1:5" x14ac:dyDescent="0.2">
      <c r="A14" s="64" t="s">
        <v>32</v>
      </c>
      <c r="B14" s="24"/>
      <c r="C14" s="24"/>
      <c r="D14" s="25"/>
      <c r="E14" s="16"/>
    </row>
    <row r="15" spans="1:5" x14ac:dyDescent="0.2">
      <c r="A15" s="26"/>
      <c r="B15" s="27"/>
      <c r="C15" s="27"/>
      <c r="D15" s="27"/>
      <c r="E15" s="28"/>
    </row>
    <row r="16" spans="1:5" ht="15.75" x14ac:dyDescent="0.25">
      <c r="A16" s="29" t="s">
        <v>26</v>
      </c>
      <c r="B16" s="30"/>
      <c r="C16" s="30"/>
      <c r="D16" s="30"/>
      <c r="E16" s="31"/>
    </row>
    <row r="17" spans="1:5" x14ac:dyDescent="0.2">
      <c r="A17" s="15"/>
      <c r="B17" s="3"/>
      <c r="C17" s="4"/>
      <c r="D17" s="6" t="s">
        <v>0</v>
      </c>
      <c r="E17" s="6" t="s">
        <v>0</v>
      </c>
    </row>
    <row r="18" spans="1:5" x14ac:dyDescent="0.2">
      <c r="A18" s="64" t="s">
        <v>6</v>
      </c>
      <c r="B18" s="24"/>
      <c r="C18" s="24"/>
      <c r="D18" s="32"/>
      <c r="E18" s="33">
        <v>120000</v>
      </c>
    </row>
    <row r="19" spans="1:5" x14ac:dyDescent="0.2">
      <c r="A19" s="10"/>
      <c r="B19" s="11"/>
      <c r="C19" s="11"/>
      <c r="D19" s="10"/>
      <c r="E19" s="34"/>
    </row>
    <row r="20" spans="1:5" ht="15" x14ac:dyDescent="0.25">
      <c r="A20" s="35" t="s">
        <v>12</v>
      </c>
      <c r="B20" s="11"/>
      <c r="C20" s="11"/>
      <c r="D20" s="36"/>
      <c r="E20" s="37"/>
    </row>
    <row r="21" spans="1:5" x14ac:dyDescent="0.2">
      <c r="A21" s="64" t="s">
        <v>7</v>
      </c>
      <c r="B21" s="24"/>
      <c r="C21" s="24"/>
      <c r="D21" s="38"/>
      <c r="E21" s="37"/>
    </row>
    <row r="22" spans="1:5" x14ac:dyDescent="0.2">
      <c r="A22" s="65" t="s">
        <v>27</v>
      </c>
      <c r="B22" s="39"/>
      <c r="C22" s="39"/>
      <c r="D22" s="22"/>
      <c r="E22" s="37"/>
    </row>
    <row r="23" spans="1:5" x14ac:dyDescent="0.2">
      <c r="A23" s="65" t="s">
        <v>28</v>
      </c>
      <c r="B23" s="39"/>
      <c r="C23" s="39"/>
      <c r="D23" s="22"/>
      <c r="E23" s="37"/>
    </row>
    <row r="24" spans="1:5" x14ac:dyDescent="0.2">
      <c r="A24" s="65" t="s">
        <v>8</v>
      </c>
      <c r="B24" s="39"/>
      <c r="C24" s="39"/>
      <c r="D24" s="22"/>
      <c r="E24" s="37"/>
    </row>
    <row r="25" spans="1:5" x14ac:dyDescent="0.2">
      <c r="A25" s="65" t="s">
        <v>9</v>
      </c>
      <c r="B25" s="39"/>
      <c r="C25" s="39"/>
      <c r="D25" s="22"/>
      <c r="E25" s="37"/>
    </row>
    <row r="26" spans="1:5" x14ac:dyDescent="0.2">
      <c r="A26" s="40"/>
      <c r="B26" s="41"/>
      <c r="C26" s="41"/>
      <c r="D26" s="23"/>
      <c r="E26" s="37"/>
    </row>
    <row r="27" spans="1:5" ht="15" x14ac:dyDescent="0.25">
      <c r="A27" s="42" t="s">
        <v>17</v>
      </c>
      <c r="B27" s="43"/>
      <c r="C27" s="44"/>
      <c r="D27" s="45">
        <f>SUM(D21:D26)</f>
        <v>0</v>
      </c>
      <c r="E27" s="37"/>
    </row>
    <row r="28" spans="1:5" x14ac:dyDescent="0.2">
      <c r="A28" s="10"/>
      <c r="B28" s="11"/>
      <c r="C28" s="11"/>
      <c r="D28" s="10"/>
      <c r="E28" s="37"/>
    </row>
    <row r="29" spans="1:5" ht="15" x14ac:dyDescent="0.25">
      <c r="A29" s="46" t="s">
        <v>29</v>
      </c>
      <c r="B29" s="11"/>
      <c r="C29" s="11"/>
      <c r="D29" s="10"/>
      <c r="E29" s="37"/>
    </row>
    <row r="30" spans="1:5" x14ac:dyDescent="0.2">
      <c r="A30" s="64" t="s">
        <v>10</v>
      </c>
      <c r="B30" s="24"/>
      <c r="C30" s="24"/>
      <c r="D30" s="38"/>
      <c r="E30" s="37"/>
    </row>
    <row r="31" spans="1:5" x14ac:dyDescent="0.2">
      <c r="A31" s="66" t="s">
        <v>18</v>
      </c>
      <c r="B31" s="39"/>
      <c r="C31" s="39"/>
      <c r="D31" s="22"/>
      <c r="E31" s="37"/>
    </row>
    <row r="32" spans="1:5" x14ac:dyDescent="0.2">
      <c r="A32" s="66" t="s">
        <v>11</v>
      </c>
      <c r="B32" s="39"/>
      <c r="C32" s="39"/>
      <c r="D32" s="22"/>
      <c r="E32" s="37"/>
    </row>
    <row r="33" spans="1:5" x14ac:dyDescent="0.2">
      <c r="A33" s="40"/>
      <c r="B33" s="41"/>
      <c r="C33" s="41"/>
      <c r="D33" s="47"/>
      <c r="E33" s="37"/>
    </row>
    <row r="34" spans="1:5" ht="15" x14ac:dyDescent="0.25">
      <c r="A34" s="42" t="s">
        <v>30</v>
      </c>
      <c r="B34" s="48"/>
      <c r="C34" s="44"/>
      <c r="D34" s="72">
        <f>SUM(D30:D33)</f>
        <v>0</v>
      </c>
      <c r="E34" s="37"/>
    </row>
    <row r="35" spans="1:5" ht="15" x14ac:dyDescent="0.25">
      <c r="A35" s="49"/>
      <c r="B35" s="11"/>
      <c r="C35" s="11"/>
      <c r="D35" s="45"/>
      <c r="E35" s="37"/>
    </row>
    <row r="36" spans="1:5" ht="30" customHeight="1" x14ac:dyDescent="0.25">
      <c r="A36" s="92" t="s">
        <v>22</v>
      </c>
      <c r="B36" s="93"/>
      <c r="C36" s="94"/>
      <c r="D36" s="45">
        <f>SUM(D27,-D34)</f>
        <v>0</v>
      </c>
      <c r="E36" s="37"/>
    </row>
    <row r="37" spans="1:5" x14ac:dyDescent="0.2">
      <c r="A37" s="10"/>
      <c r="B37" s="11"/>
      <c r="C37" s="11"/>
      <c r="D37" s="10"/>
      <c r="E37" s="37"/>
    </row>
    <row r="38" spans="1:5" ht="15" x14ac:dyDescent="0.25">
      <c r="A38" s="46" t="s">
        <v>19</v>
      </c>
      <c r="B38" s="11"/>
      <c r="C38" s="11"/>
      <c r="D38" s="10"/>
      <c r="E38" s="37"/>
    </row>
    <row r="39" spans="1:5" x14ac:dyDescent="0.2">
      <c r="A39" s="61" t="s">
        <v>33</v>
      </c>
      <c r="B39" s="12">
        <f>FinAufw</f>
        <v>0</v>
      </c>
      <c r="C39" s="50">
        <f>AntBet</f>
        <v>0</v>
      </c>
      <c r="D39" s="51">
        <f>ROUND((B39*C39),0)</f>
        <v>0</v>
      </c>
      <c r="E39" s="37"/>
    </row>
    <row r="40" spans="1:5" x14ac:dyDescent="0.2">
      <c r="A40" s="61" t="s">
        <v>13</v>
      </c>
      <c r="B40" s="25"/>
      <c r="C40" s="11"/>
      <c r="D40" s="51"/>
      <c r="E40" s="37"/>
    </row>
    <row r="41" spans="1:5" x14ac:dyDescent="0.2">
      <c r="A41" s="67" t="s">
        <v>14</v>
      </c>
      <c r="B41" s="12">
        <f>MAX(D36,0)</f>
        <v>0</v>
      </c>
      <c r="C41" s="50">
        <v>0.05</v>
      </c>
      <c r="D41" s="51">
        <f>IF(B40&gt;0,B40,ROUND((B41*C41),0))</f>
        <v>0</v>
      </c>
      <c r="E41" s="37"/>
    </row>
    <row r="42" spans="1:5" x14ac:dyDescent="0.2">
      <c r="A42" s="10"/>
      <c r="B42" s="11"/>
      <c r="C42" s="11"/>
      <c r="D42" s="51"/>
      <c r="E42" s="37"/>
    </row>
    <row r="43" spans="1:5" ht="15" x14ac:dyDescent="0.25">
      <c r="A43" s="52" t="s">
        <v>23</v>
      </c>
      <c r="B43" s="48"/>
      <c r="C43" s="48"/>
      <c r="D43" s="72">
        <f>SUM(D36,-D39,-D41)</f>
        <v>0</v>
      </c>
      <c r="E43" s="37"/>
    </row>
    <row r="44" spans="1:5" x14ac:dyDescent="0.2">
      <c r="A44" s="10"/>
      <c r="B44" s="11"/>
      <c r="C44" s="11"/>
      <c r="D44" s="12"/>
      <c r="E44" s="37"/>
    </row>
    <row r="45" spans="1:5" ht="15" x14ac:dyDescent="0.25">
      <c r="A45" s="53" t="s">
        <v>15</v>
      </c>
      <c r="B45" s="11"/>
      <c r="C45" s="11"/>
      <c r="D45" s="12"/>
      <c r="E45" s="37"/>
    </row>
    <row r="46" spans="1:5" x14ac:dyDescent="0.2">
      <c r="A46" s="61" t="s">
        <v>24</v>
      </c>
      <c r="B46" s="11"/>
      <c r="C46" s="11"/>
      <c r="D46" s="12"/>
      <c r="E46" s="13">
        <f>-D43</f>
        <v>0</v>
      </c>
    </row>
    <row r="47" spans="1:5" ht="15" x14ac:dyDescent="0.25">
      <c r="A47" s="52" t="s">
        <v>31</v>
      </c>
      <c r="B47" s="48"/>
      <c r="C47" s="48"/>
      <c r="D47" s="54"/>
      <c r="E47" s="72">
        <f>SUM(E18:E46)</f>
        <v>120000</v>
      </c>
    </row>
    <row r="48" spans="1:5" ht="15" x14ac:dyDescent="0.25">
      <c r="A48" s="43"/>
      <c r="B48" s="48"/>
      <c r="C48" s="48"/>
      <c r="D48" s="54"/>
      <c r="E48" s="82"/>
    </row>
    <row r="49" spans="1:5" ht="15" x14ac:dyDescent="0.25">
      <c r="A49" s="53" t="s">
        <v>36</v>
      </c>
      <c r="B49" s="11"/>
      <c r="C49" s="11"/>
      <c r="D49" s="12"/>
      <c r="E49" s="81"/>
    </row>
    <row r="50" spans="1:5" x14ac:dyDescent="0.2">
      <c r="A50" s="68" t="s">
        <v>25</v>
      </c>
      <c r="B50" s="11"/>
      <c r="C50" s="11"/>
      <c r="D50" s="55">
        <f>Teil_DBS</f>
        <v>0.7</v>
      </c>
      <c r="E50" s="13">
        <f>IF(D$43&lt;0,0,(D$43*D50))</f>
        <v>0</v>
      </c>
    </row>
    <row r="51" spans="1:5" x14ac:dyDescent="0.2">
      <c r="A51" s="61" t="s">
        <v>20</v>
      </c>
      <c r="B51" s="11"/>
      <c r="C51" s="11"/>
      <c r="D51" s="56">
        <f>Teil_DBS</f>
        <v>0.7</v>
      </c>
      <c r="E51" s="13">
        <f>IF(D$36&lt;0,ROUND((D$36*D51),0),0)</f>
        <v>0</v>
      </c>
    </row>
    <row r="52" spans="1:5" x14ac:dyDescent="0.2">
      <c r="A52" s="61" t="s">
        <v>21</v>
      </c>
      <c r="B52" s="11"/>
      <c r="C52" s="11"/>
      <c r="D52" s="56">
        <v>1</v>
      </c>
      <c r="E52" s="13">
        <f>IF(D$43&lt;0,(D$43-(E51/D51)),0)</f>
        <v>0</v>
      </c>
    </row>
    <row r="53" spans="1:5" x14ac:dyDescent="0.2">
      <c r="A53" s="57" t="s">
        <v>16</v>
      </c>
      <c r="B53" s="85"/>
      <c r="C53" s="85"/>
      <c r="D53" s="86"/>
      <c r="E53" s="87">
        <f>SUM(E47:E52)</f>
        <v>120000</v>
      </c>
    </row>
    <row r="54" spans="1:5" ht="15" x14ac:dyDescent="0.25">
      <c r="A54" s="52" t="s">
        <v>41</v>
      </c>
      <c r="B54" s="43"/>
      <c r="C54" s="43"/>
      <c r="D54" s="88"/>
      <c r="E54" s="72">
        <f>E53-E$18</f>
        <v>0</v>
      </c>
    </row>
    <row r="55" spans="1:5" x14ac:dyDescent="0.2">
      <c r="D55" s="58"/>
      <c r="E55" s="58"/>
    </row>
    <row r="56" spans="1:5" ht="15" x14ac:dyDescent="0.25">
      <c r="A56" s="89" t="s">
        <v>40</v>
      </c>
      <c r="B56" s="30"/>
      <c r="C56" s="30"/>
      <c r="D56" s="90"/>
      <c r="E56" s="91"/>
    </row>
    <row r="57" spans="1:5" x14ac:dyDescent="0.2">
      <c r="A57" s="68" t="s">
        <v>25</v>
      </c>
      <c r="B57" s="11"/>
      <c r="C57" s="11"/>
      <c r="D57" s="55">
        <f>Teil_BST</f>
        <v>0.5</v>
      </c>
      <c r="E57" s="13">
        <f>IF(D$43&lt;0,0,(D$43*D57))</f>
        <v>0</v>
      </c>
    </row>
    <row r="58" spans="1:5" x14ac:dyDescent="0.2">
      <c r="A58" s="61" t="s">
        <v>20</v>
      </c>
      <c r="B58" s="11"/>
      <c r="C58" s="11"/>
      <c r="D58" s="56">
        <f>Teil_BST</f>
        <v>0.5</v>
      </c>
      <c r="E58" s="13">
        <f>IF(D$36&lt;0,ROUND((D$36*D58),0),0)</f>
        <v>0</v>
      </c>
    </row>
    <row r="59" spans="1:5" x14ac:dyDescent="0.2">
      <c r="A59" s="61" t="s">
        <v>21</v>
      </c>
      <c r="B59" s="11"/>
      <c r="C59" s="11"/>
      <c r="D59" s="56">
        <v>1</v>
      </c>
      <c r="E59" s="13">
        <f>IF(D$43&lt;0,(D$43-(E58/D58)),0)</f>
        <v>0</v>
      </c>
    </row>
    <row r="60" spans="1:5" x14ac:dyDescent="0.2">
      <c r="A60" s="57" t="s">
        <v>16</v>
      </c>
      <c r="B60" s="85"/>
      <c r="C60" s="85"/>
      <c r="D60" s="86"/>
      <c r="E60" s="87">
        <f>SUM(E47,E57,E58,E59)</f>
        <v>120000</v>
      </c>
    </row>
    <row r="61" spans="1:5" ht="15" x14ac:dyDescent="0.25">
      <c r="A61" s="52" t="s">
        <v>42</v>
      </c>
      <c r="B61" s="43"/>
      <c r="C61" s="43"/>
      <c r="D61" s="88"/>
      <c r="E61" s="72">
        <f>E60-E$18</f>
        <v>0</v>
      </c>
    </row>
  </sheetData>
  <sheetProtection sheet="1" objects="1" scenarios="1"/>
  <mergeCells count="1">
    <mergeCell ref="A36:C36"/>
  </mergeCells>
  <phoneticPr fontId="20" type="noConversion"/>
  <pageMargins left="0.78" right="0.59055118110236227" top="0.64" bottom="0.65" header="0.31496062992125984" footer="0.31496062992125984"/>
  <pageSetup paperSize="9" scale="97" orientation="portrait" r:id="rId1"/>
  <headerFooter alignWithMargins="0">
    <oddHeader>&amp;L&amp;"Arial,Fett"&amp;12Spartenrechnung gemäss Kreisschreiben Nr. 23 vom 17. Dezember 2008</oddHeader>
    <oddFooter>&amp;L&amp;6&amp;F /  Version 1.0 /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2" sqref="C2"/>
    </sheetView>
  </sheetViews>
  <sheetFormatPr baseColWidth="10" defaultRowHeight="14.25" x14ac:dyDescent="0.2"/>
  <cols>
    <col min="2" max="2" width="23.5" customWidth="1"/>
  </cols>
  <sheetData>
    <row r="1" spans="1:3" x14ac:dyDescent="0.2">
      <c r="A1" s="73" t="s">
        <v>34</v>
      </c>
      <c r="B1" s="73" t="s">
        <v>38</v>
      </c>
      <c r="C1" s="73" t="s">
        <v>35</v>
      </c>
    </row>
    <row r="2" spans="1:3" x14ac:dyDescent="0.2">
      <c r="A2" s="74">
        <v>2009</v>
      </c>
      <c r="B2" s="75">
        <v>0.5</v>
      </c>
      <c r="C2" s="76">
        <f>VLOOKUP(Période,A2:B9,2)</f>
        <v>0.7</v>
      </c>
    </row>
    <row r="3" spans="1:3" x14ac:dyDescent="0.2">
      <c r="A3" s="77">
        <v>2020</v>
      </c>
      <c r="B3" s="78">
        <v>0.7</v>
      </c>
    </row>
    <row r="4" spans="1:3" x14ac:dyDescent="0.2">
      <c r="A4" s="79"/>
      <c r="B4" s="78"/>
    </row>
    <row r="5" spans="1:3" x14ac:dyDescent="0.2">
      <c r="A5" s="79"/>
      <c r="B5" s="78"/>
    </row>
    <row r="6" spans="1:3" x14ac:dyDescent="0.2">
      <c r="A6" s="79"/>
      <c r="B6" s="78"/>
    </row>
    <row r="7" spans="1:3" x14ac:dyDescent="0.2">
      <c r="A7" s="79"/>
      <c r="B7" s="78"/>
    </row>
    <row r="8" spans="1:3" x14ac:dyDescent="0.2">
      <c r="A8" s="79"/>
      <c r="B8" s="78"/>
    </row>
    <row r="9" spans="1:3" x14ac:dyDescent="0.2">
      <c r="A9" s="80"/>
      <c r="B9" s="80"/>
    </row>
    <row r="11" spans="1:3" x14ac:dyDescent="0.2">
      <c r="A11" s="73" t="s">
        <v>34</v>
      </c>
      <c r="B11" s="73" t="s">
        <v>39</v>
      </c>
      <c r="C11" s="73" t="s">
        <v>35</v>
      </c>
    </row>
    <row r="12" spans="1:3" x14ac:dyDescent="0.2">
      <c r="A12" s="74">
        <v>2009</v>
      </c>
      <c r="B12" s="75">
        <v>0</v>
      </c>
      <c r="C12" s="76">
        <f>VLOOKUP(Période,A12:B19,2)</f>
        <v>0.5</v>
      </c>
    </row>
    <row r="13" spans="1:3" x14ac:dyDescent="0.2">
      <c r="A13" s="77">
        <v>2020</v>
      </c>
      <c r="B13" s="78">
        <v>0.5</v>
      </c>
    </row>
    <row r="14" spans="1:3" x14ac:dyDescent="0.2">
      <c r="A14" s="79"/>
      <c r="B14" s="78"/>
    </row>
    <row r="15" spans="1:3" x14ac:dyDescent="0.2">
      <c r="A15" s="79"/>
      <c r="B15" s="78"/>
    </row>
    <row r="16" spans="1:3" x14ac:dyDescent="0.2">
      <c r="A16" s="79"/>
      <c r="B16" s="78"/>
    </row>
    <row r="17" spans="1:2" x14ac:dyDescent="0.2">
      <c r="A17" s="79"/>
      <c r="B17" s="78"/>
    </row>
    <row r="18" spans="1:2" x14ac:dyDescent="0.2">
      <c r="A18" s="79"/>
      <c r="B18" s="78"/>
    </row>
    <row r="19" spans="1:2" x14ac:dyDescent="0.2">
      <c r="A19" s="80"/>
      <c r="B19" s="8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Sparte</vt:lpstr>
      <vt:lpstr>Leitdaten</vt:lpstr>
      <vt:lpstr>AntBet</vt:lpstr>
      <vt:lpstr>FinAufw</vt:lpstr>
      <vt:lpstr>Période</vt:lpstr>
      <vt:lpstr>Teil_BST</vt:lpstr>
      <vt:lpstr>Teil_DBS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 Burgunder</dc:creator>
  <cp:lastModifiedBy>Burgunder Fritz, FIN-SV-GB-R-K</cp:lastModifiedBy>
  <cp:lastPrinted>2009-04-30T14:39:01Z</cp:lastPrinted>
  <dcterms:created xsi:type="dcterms:W3CDTF">2009-03-06T14:24:31Z</dcterms:created>
  <dcterms:modified xsi:type="dcterms:W3CDTF">2021-04-29T14:49:55Z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