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\\a2qa-cfs-usr2.fin.be.ch\usr2\UserHomes\fdnj\Z_Systems\RedirectedFolders\Desktop\"/>
    </mc:Choice>
  </mc:AlternateContent>
  <xr:revisionPtr revIDLastSave="0" documentId="8_{3EED5584-4541-4EDD-959E-C4ACD594FABF}" xr6:coauthVersionLast="47" xr6:coauthVersionMax="47" xr10:uidLastSave="{00000000-0000-0000-0000-000000000000}"/>
  <workbookProtection workbookAlgorithmName="SHA-512" workbookHashValue="LlVPdR3dBHJth516eCFlwA/eXG568rlHFsbkt96NTuS2dW/tTQn6Z2GCHGsfe9IW6knPi+A51nheGySgu32s9A==" workbookSaltValue="lbdMMaISH7yilkVWdiWG2w==" workbookSpinCount="100000" lockStructure="1"/>
  <bookViews>
    <workbookView xWindow="28680" yWindow="-120" windowWidth="29040" windowHeight="17640" xr2:uid="{00000000-000D-0000-FFFF-FFFF00000000}"/>
  </bookViews>
  <sheets>
    <sheet name="Sparte" sheetId="1" r:id="rId1"/>
    <sheet name="Leitdaten" sheetId="2" state="hidden" r:id="rId2"/>
    <sheet name="Texte" sheetId="3" state="hidden" r:id="rId3"/>
  </sheets>
  <definedNames>
    <definedName name="AccessDatabase" hidden="1">"C:\Eigene Dateien\ACCESS\RegelwerkDaten.mdb"</definedName>
    <definedName name="AntBet">Sparte!$E$12</definedName>
    <definedName name="_xlnm.Print_Area" localSheetId="0">Sparte!$A$1:$E$62</definedName>
    <definedName name="FinAufw">Sparte!$D$14</definedName>
    <definedName name="Sprache">Sparte!$C$1</definedName>
    <definedName name="SteuerJahr">Sparte!$E$1</definedName>
    <definedName name="T_001">Texte!$D$2</definedName>
    <definedName name="T_002">Texte!$D$3</definedName>
    <definedName name="T_003">Texte!$D$4</definedName>
    <definedName name="T_004">Texte!$D$5</definedName>
    <definedName name="T_005">Texte!$D$6</definedName>
    <definedName name="T_006">Texte!$D$7</definedName>
    <definedName name="T_007">Texte!$D$8</definedName>
    <definedName name="T_008">Texte!$D$9</definedName>
    <definedName name="T_009">Texte!$D$10</definedName>
    <definedName name="T_010">Texte!$D$11</definedName>
    <definedName name="T_011">Texte!$D$12</definedName>
    <definedName name="T_012">Texte!$D$13</definedName>
    <definedName name="T_013">Texte!$D$14</definedName>
    <definedName name="T_014">Texte!$D$15</definedName>
    <definedName name="T_015">Texte!$D$16</definedName>
    <definedName name="T_016">Texte!$D$17</definedName>
    <definedName name="T_017">Texte!$D$18</definedName>
    <definedName name="T_018">Texte!$D$19</definedName>
    <definedName name="T_019">Texte!$D$20</definedName>
    <definedName name="T_020">Texte!$D$21</definedName>
    <definedName name="T_021">Texte!$D$22</definedName>
    <definedName name="T_022">Texte!$D$23</definedName>
    <definedName name="T_023">Texte!$D$24</definedName>
    <definedName name="T_024">Texte!$D$25</definedName>
    <definedName name="T_025">Texte!$D$26</definedName>
    <definedName name="T_026">Texte!$D$27</definedName>
    <definedName name="T_027">Texte!$D$28</definedName>
    <definedName name="T_028">Texte!$D$29</definedName>
    <definedName name="T_029">Texte!$D$30</definedName>
    <definedName name="T_030">Texte!$D$31</definedName>
    <definedName name="T_031">Texte!$D$32</definedName>
    <definedName name="T_032">Texte!$D$33</definedName>
    <definedName name="T_033">Texte!$D$34</definedName>
    <definedName name="T_034">Texte!$D$35</definedName>
    <definedName name="T_035">Texte!$D$36</definedName>
    <definedName name="T_036">Texte!$D$37</definedName>
    <definedName name="T_037">Texte!$D$38</definedName>
    <definedName name="T_038">Texte!$D$39</definedName>
    <definedName name="T_039">Texte!$D$40</definedName>
    <definedName name="T_040">Texte!$D$41</definedName>
    <definedName name="Teil_BST">Leitdaten!$C$12</definedName>
    <definedName name="Teil_DBS">Leitdaten!$C$2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3" l="1"/>
  <c r="A57" i="1" s="1"/>
  <c r="D40" i="3"/>
  <c r="D39" i="3"/>
  <c r="D38" i="3"/>
  <c r="D37" i="3"/>
  <c r="D36" i="3"/>
  <c r="D35" i="3"/>
  <c r="A50" i="1" s="1"/>
  <c r="D34" i="3"/>
  <c r="A47" i="1" s="1"/>
  <c r="D33" i="3"/>
  <c r="A46" i="1" s="1"/>
  <c r="D32" i="3"/>
  <c r="A45" i="1" s="1"/>
  <c r="D31" i="3"/>
  <c r="A43" i="1" s="1"/>
  <c r="D30" i="3"/>
  <c r="A41" i="1" s="1"/>
  <c r="D29" i="3"/>
  <c r="A40" i="1" s="1"/>
  <c r="D28" i="3"/>
  <c r="A39" i="1" s="1"/>
  <c r="D27" i="3"/>
  <c r="A38" i="1" s="1"/>
  <c r="D26" i="3"/>
  <c r="A36" i="1" s="1"/>
  <c r="D25" i="3"/>
  <c r="A34" i="1" s="1"/>
  <c r="D24" i="3"/>
  <c r="A32" i="1" s="1"/>
  <c r="D23" i="3"/>
  <c r="A31" i="1" s="1"/>
  <c r="D22" i="3"/>
  <c r="A30" i="1" s="1"/>
  <c r="D21" i="3"/>
  <c r="A29" i="1" s="1"/>
  <c r="D20" i="3"/>
  <c r="A25" i="1" s="1"/>
  <c r="D19" i="3"/>
  <c r="A24" i="1" s="1"/>
  <c r="D18" i="3"/>
  <c r="A23" i="1" s="1"/>
  <c r="D17" i="3"/>
  <c r="A22" i="1" s="1"/>
  <c r="D16" i="3"/>
  <c r="A21" i="1" s="1"/>
  <c r="D15" i="3"/>
  <c r="D14" i="3"/>
  <c r="A18" i="1" s="1"/>
  <c r="D13" i="3"/>
  <c r="A16" i="1" s="1"/>
  <c r="D12" i="3"/>
  <c r="A14" i="1" s="1"/>
  <c r="D11" i="3"/>
  <c r="A6" i="1" s="1"/>
  <c r="D10" i="3"/>
  <c r="A4" i="1" s="1"/>
  <c r="D9" i="3"/>
  <c r="E3" i="1" s="1"/>
  <c r="D8" i="3"/>
  <c r="D7" i="3"/>
  <c r="D6" i="3"/>
  <c r="D1" i="1" s="1"/>
  <c r="D5" i="3"/>
  <c r="A1" i="1" s="1"/>
  <c r="D4" i="3"/>
  <c r="B1" i="1" s="1"/>
  <c r="D3" i="3"/>
  <c r="D2" i="3"/>
  <c r="D18" i="1" l="1"/>
  <c r="D55" i="1"/>
  <c r="D47" i="1"/>
  <c r="A20" i="1"/>
  <c r="A27" i="1"/>
  <c r="A51" i="1"/>
  <c r="A58" i="1"/>
  <c r="A55" i="1"/>
  <c r="A62" i="1"/>
  <c r="A54" i="1"/>
  <c r="A61" i="1"/>
  <c r="A59" i="1"/>
  <c r="A52" i="1"/>
  <c r="D19" i="1"/>
  <c r="D62" i="1"/>
  <c r="D48" i="1"/>
  <c r="A53" i="1"/>
  <c r="A60" i="1"/>
  <c r="A3" i="1"/>
  <c r="A17" i="1"/>
  <c r="C6" i="1"/>
  <c r="D3" i="1"/>
  <c r="E19" i="1"/>
  <c r="C12" i="2"/>
  <c r="D59" i="1" s="1"/>
  <c r="C2" i="2"/>
  <c r="D52" i="1" s="1"/>
  <c r="D58" i="1" l="1"/>
  <c r="D51" i="1"/>
  <c r="E4" i="1"/>
  <c r="D12" i="1" l="1"/>
  <c r="D27" i="1"/>
  <c r="D34" i="1"/>
  <c r="B39" i="1"/>
  <c r="E12" i="1" l="1"/>
  <c r="C39" i="1" s="1"/>
  <c r="D39" i="1" s="1"/>
  <c r="D36" i="1"/>
  <c r="E52" i="1" l="1"/>
  <c r="E59" i="1"/>
  <c r="B41" i="1"/>
  <c r="D41" i="1" s="1"/>
  <c r="D43" i="1" s="1"/>
  <c r="E60" i="1" l="1"/>
  <c r="E58" i="1"/>
  <c r="E46" i="1"/>
  <c r="E53" i="1"/>
  <c r="E51" i="1"/>
  <c r="E47" i="1" l="1"/>
  <c r="E54" i="1" s="1"/>
  <c r="E48" i="1"/>
  <c r="E61" i="1" s="1"/>
  <c r="E62" i="1" s="1"/>
  <c r="E55" i="1"/>
</calcChain>
</file>

<file path=xl/sharedStrings.xml><?xml version="1.0" encoding="utf-8"?>
<sst xmlns="http://schemas.openxmlformats.org/spreadsheetml/2006/main" count="173" uniqueCount="129">
  <si>
    <t>Bezeichnung</t>
  </si>
  <si>
    <t>Buchwerte</t>
  </si>
  <si>
    <t>Anteil in %</t>
  </si>
  <si>
    <t>Total Aktiven laut Bilanz</t>
  </si>
  <si>
    <t>Qualifizierende Beteiligungen</t>
  </si>
  <si>
    <t>Finanzierungsaufwand laut Erfolgsrechnung</t>
  </si>
  <si>
    <t>Spartenrechnung</t>
  </si>
  <si>
    <t>CHF</t>
  </si>
  <si>
    <t>Gesamterfolg laut Jahresrechnung  - Gewinn (+) / Verlust (-)</t>
  </si>
  <si>
    <t>Dividenden</t>
  </si>
  <si>
    <t>Gewinne aus Veräusserungen</t>
  </si>
  <si>
    <t>Überführungsgewinne</t>
  </si>
  <si>
    <t>Buchmässige Aufwertungen</t>
  </si>
  <si>
    <t>Auflösung Rückstellungen</t>
  </si>
  <si>
    <t>Direkter Beteiligungsaufwand:</t>
  </si>
  <si>
    <t>Abschreibungen</t>
  </si>
  <si>
    <t>Bildung Rückstellungen</t>
  </si>
  <si>
    <t>Veräusserungs- / Überführungsverluste</t>
  </si>
  <si>
    <t>Total Beteiligungsaufwand</t>
  </si>
  <si>
    <t>Spartenergebnis vor Schuldzinsen und Verwaltungsaufwand</t>
  </si>
  <si>
    <t>Umlage Finanzierungs- und Verwaltungsaufwand:</t>
  </si>
  <si>
    <t>Finanzierungsaufwand</t>
  </si>
  <si>
    <t>Verwaltungsaufwand effektiv</t>
  </si>
  <si>
    <t>Verwaltungsaufwand Pauschal</t>
  </si>
  <si>
    <t>Spartenerfolg  - Gewinn (+) / Verlust (-)</t>
  </si>
  <si>
    <t>Erfoglsaufteilung</t>
  </si>
  <si>
    <t>./. Spartenerfolg</t>
  </si>
  <si>
    <t>Betriebserfolg   - Gewinn (+) / Verlust (-)</t>
  </si>
  <si>
    <t>+ Spartengewinn zu</t>
  </si>
  <si>
    <t>./. Beteiligungsverlust zu</t>
  </si>
  <si>
    <t>./. Finanzierungs- und Verwaltungsaufwandüberschuss zu</t>
  </si>
  <si>
    <t>Steuerbarer Erfolg  - Gewinn (+) / Verlust (-)</t>
  </si>
  <si>
    <t>Jahr</t>
  </si>
  <si>
    <t>DBS Besteuerung GV</t>
  </si>
  <si>
    <t>Auswahl</t>
  </si>
  <si>
    <t>Direkte Bundessteuer (DBS)</t>
  </si>
  <si>
    <t>Kantons- und Gemeindesteuern (BST)</t>
  </si>
  <si>
    <t>BST Besteuerung GV</t>
  </si>
  <si>
    <t>Entlastung Teilbesteuerungsverfahren Geschäftsvermögen</t>
  </si>
  <si>
    <t>Sprache:</t>
  </si>
  <si>
    <t>d</t>
  </si>
  <si>
    <t>Name</t>
  </si>
  <si>
    <t>Deutsch</t>
  </si>
  <si>
    <t>Französisch</t>
  </si>
  <si>
    <t>T_001</t>
  </si>
  <si>
    <t>T_002</t>
  </si>
  <si>
    <t>T_003</t>
  </si>
  <si>
    <t>Langue:</t>
  </si>
  <si>
    <t>T_004</t>
  </si>
  <si>
    <t>Renseignements généraux (en CHF)</t>
  </si>
  <si>
    <t>T_005</t>
  </si>
  <si>
    <t>Steuerjahr:</t>
  </si>
  <si>
    <t>Période fiscale:</t>
  </si>
  <si>
    <t>T_006</t>
  </si>
  <si>
    <t>Désignation</t>
  </si>
  <si>
    <t>T_007</t>
  </si>
  <si>
    <t>Valeur comptable</t>
  </si>
  <si>
    <t>T_008</t>
  </si>
  <si>
    <t>Part en  %</t>
  </si>
  <si>
    <t>T_009</t>
  </si>
  <si>
    <t>Participations qualifiées</t>
  </si>
  <si>
    <t>T_010</t>
  </si>
  <si>
    <t>T_011</t>
  </si>
  <si>
    <t>Charges de financement selon compte de résultat</t>
  </si>
  <si>
    <t>T_012</t>
  </si>
  <si>
    <t>Compte distinct</t>
  </si>
  <si>
    <t>T_013</t>
  </si>
  <si>
    <t>Résultat global selon comptes annuels  - Bénéfice (+) / Perte (-)</t>
  </si>
  <si>
    <t>T_014</t>
  </si>
  <si>
    <t>Beteiligungsertrag</t>
  </si>
  <si>
    <t>Produit des participations:</t>
  </si>
  <si>
    <t>T_015</t>
  </si>
  <si>
    <t>Dividendes</t>
  </si>
  <si>
    <t>T_016</t>
  </si>
  <si>
    <t>Bénéfices de cession</t>
  </si>
  <si>
    <t>T_017</t>
  </si>
  <si>
    <t>Bénéfices de transfert</t>
  </si>
  <si>
    <t>T_018</t>
  </si>
  <si>
    <t>Réévaluations comptables</t>
  </si>
  <si>
    <t>T_019</t>
  </si>
  <si>
    <t>Dissolution de provisions</t>
  </si>
  <si>
    <t>T_020</t>
  </si>
  <si>
    <t>Charges directes des participations:</t>
  </si>
  <si>
    <t>T_021</t>
  </si>
  <si>
    <t>Amortissements</t>
  </si>
  <si>
    <t>T_022</t>
  </si>
  <si>
    <t>Provisions</t>
  </si>
  <si>
    <t>T_023</t>
  </si>
  <si>
    <t>Pertes de cession / de transfert</t>
  </si>
  <si>
    <t>T_024</t>
  </si>
  <si>
    <t>Total charges des participations</t>
  </si>
  <si>
    <t>T_025</t>
  </si>
  <si>
    <t>Résultat selon compte distinct avant intérêts passifs et charges administratives</t>
  </si>
  <si>
    <t>T_026</t>
  </si>
  <si>
    <t>Répartition des charges de financement et d'administration:</t>
  </si>
  <si>
    <t>T_027</t>
  </si>
  <si>
    <t>Charges de financement</t>
  </si>
  <si>
    <t>T_028</t>
  </si>
  <si>
    <t>Charges administratives effectives</t>
  </si>
  <si>
    <t>T_029</t>
  </si>
  <si>
    <t>Charges administratives forfaitaires</t>
  </si>
  <si>
    <t>T_030</t>
  </si>
  <si>
    <t>Résultat selon compte distinct  - Bénéfice (+) / Perte (-)</t>
  </si>
  <si>
    <t>T_031</t>
  </si>
  <si>
    <t>Répartition du résultat</t>
  </si>
  <si>
    <t>T_032</t>
  </si>
  <si>
    <t>./. résultat selon compte distinct</t>
  </si>
  <si>
    <t>T_033</t>
  </si>
  <si>
    <t>Resultat commercial   - Bénéfice (+) / Perte (-)</t>
  </si>
  <si>
    <t>T_034</t>
  </si>
  <si>
    <t>Impôt fédéral direct (IFD)</t>
  </si>
  <si>
    <t>T_035</t>
  </si>
  <si>
    <t>+ Bénéfice selon compte distinct à</t>
  </si>
  <si>
    <t>T_036</t>
  </si>
  <si>
    <t>./. Perte sur participation à</t>
  </si>
  <si>
    <t>T_037</t>
  </si>
  <si>
    <t xml:space="preserve">./. Excédent de charges de financement et d'administration à </t>
  </si>
  <si>
    <t>T_038</t>
  </si>
  <si>
    <t>Résultat imposable  - Bénéfice (+) / Perte (-)</t>
  </si>
  <si>
    <t>T_039</t>
  </si>
  <si>
    <t>Allégement procédure d'imposition partielle Fortune commerciale IFD</t>
  </si>
  <si>
    <t>T_040</t>
  </si>
  <si>
    <t>Impôts périodiques cantonaux et communaux (ICC)</t>
  </si>
  <si>
    <t>BST</t>
  </si>
  <si>
    <t>DBS</t>
  </si>
  <si>
    <t>ICC</t>
  </si>
  <si>
    <t>IFD</t>
  </si>
  <si>
    <t>Total des actifs selon bilan</t>
  </si>
  <si>
    <t>Allgemeine Angaben (in 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</si>
</sst>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#,##0_ ;\-#,##0\ "/>
    <numFmt numFmtId="165" formatCode="0_ ;\-0\ "/>
  </numFmts>
  <fonts count="27" x14ac:knownFonts="1">
    <font>
      <sz val="1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name val="Arial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name val="Arial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12"/>
      <name val="Arial"/>
      <family val="2"/>
    </font>
    <font>
      <b/>
      <u/>
      <sz val="10.5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</fills>
  <borders count="3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5">
    <xf numFmtId="164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8" fillId="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21" borderId="0" applyNumberFormat="0" applyBorder="0" applyAlignment="0" applyProtection="0"/>
    <xf numFmtId="0" fontId="13" fillId="22" borderId="4" applyNumberFormat="0" applyFont="0" applyAlignment="0" applyProtection="0"/>
    <xf numFmtId="9" fontId="7" fillId="0" borderId="0" applyFont="0" applyFill="0" applyBorder="0" applyAlignment="0" applyProtection="0"/>
    <xf numFmtId="0" fontId="14" fillId="3" borderId="0" applyNumberFormat="0" applyBorder="0" applyAlignment="0" applyProtection="0"/>
    <xf numFmtId="41" fontId="7" fillId="0" borderId="0"/>
    <xf numFmtId="0" fontId="15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23" borderId="9" applyNumberFormat="0" applyAlignment="0" applyProtection="0"/>
    <xf numFmtId="0" fontId="2" fillId="0" borderId="0"/>
  </cellStyleXfs>
  <cellXfs count="100">
    <xf numFmtId="164" fontId="0" fillId="0" borderId="0" xfId="0"/>
    <xf numFmtId="0" fontId="7" fillId="0" borderId="0" xfId="35" applyNumberFormat="1"/>
    <xf numFmtId="164" fontId="0" fillId="26" borderId="13" xfId="0" applyFill="1" applyBorder="1"/>
    <xf numFmtId="165" fontId="0" fillId="0" borderId="32" xfId="0" applyNumberFormat="1" applyBorder="1"/>
    <xf numFmtId="9" fontId="0" fillId="0" borderId="32" xfId="0" applyNumberFormat="1" applyBorder="1"/>
    <xf numFmtId="165" fontId="0" fillId="0" borderId="19" xfId="0" applyNumberFormat="1" applyBorder="1"/>
    <xf numFmtId="9" fontId="0" fillId="0" borderId="19" xfId="0" applyNumberFormat="1" applyBorder="1"/>
    <xf numFmtId="164" fontId="0" fillId="0" borderId="19" xfId="0" applyBorder="1"/>
    <xf numFmtId="164" fontId="0" fillId="0" borderId="26" xfId="0" applyBorder="1"/>
    <xf numFmtId="9" fontId="0" fillId="0" borderId="13" xfId="33" applyFont="1" applyBorder="1"/>
    <xf numFmtId="0" fontId="2" fillId="27" borderId="13" xfId="44" applyFill="1" applyBorder="1"/>
    <xf numFmtId="0" fontId="2" fillId="0" borderId="0" xfId="44"/>
    <xf numFmtId="0" fontId="23" fillId="0" borderId="0" xfId="35" applyNumberFormat="1" applyFont="1"/>
    <xf numFmtId="0" fontId="24" fillId="0" borderId="0" xfId="35" applyNumberFormat="1" applyFont="1" applyAlignment="1">
      <alignment horizontal="right"/>
    </xf>
    <xf numFmtId="1" fontId="25" fillId="25" borderId="13" xfId="35" applyNumberFormat="1" applyFont="1" applyFill="1" applyBorder="1" applyAlignment="1" applyProtection="1">
      <alignment horizontal="center"/>
      <protection locked="0"/>
    </xf>
    <xf numFmtId="0" fontId="24" fillId="0" borderId="0" xfId="35" applyNumberFormat="1" applyFont="1"/>
    <xf numFmtId="0" fontId="24" fillId="24" borderId="10" xfId="35" applyNumberFormat="1" applyFont="1" applyFill="1" applyBorder="1" applyAlignment="1">
      <alignment vertical="top" wrapText="1"/>
    </xf>
    <xf numFmtId="0" fontId="24" fillId="24" borderId="11" xfId="35" applyNumberFormat="1" applyFont="1" applyFill="1" applyBorder="1" applyAlignment="1">
      <alignment vertical="top" wrapText="1"/>
    </xf>
    <xf numFmtId="0" fontId="24" fillId="24" borderId="12" xfId="35" applyNumberFormat="1" applyFont="1" applyFill="1" applyBorder="1" applyAlignment="1">
      <alignment vertical="top" wrapText="1"/>
    </xf>
    <xf numFmtId="0" fontId="24" fillId="24" borderId="13" xfId="35" applyNumberFormat="1" applyFont="1" applyFill="1" applyBorder="1" applyAlignment="1">
      <alignment horizontal="center" vertical="top" wrapText="1"/>
    </xf>
    <xf numFmtId="0" fontId="24" fillId="0" borderId="0" xfId="35" applyNumberFormat="1" applyFont="1" applyAlignment="1">
      <alignment wrapText="1"/>
    </xf>
    <xf numFmtId="0" fontId="24" fillId="0" borderId="14" xfId="35" applyNumberFormat="1" applyFont="1" applyBorder="1"/>
    <xf numFmtId="0" fontId="24" fillId="0" borderId="15" xfId="35" applyNumberFormat="1" applyFont="1" applyBorder="1"/>
    <xf numFmtId="3" fontId="24" fillId="0" borderId="15" xfId="35" applyNumberFormat="1" applyFont="1" applyBorder="1"/>
    <xf numFmtId="3" fontId="25" fillId="25" borderId="16" xfId="35" applyNumberFormat="1" applyFont="1" applyFill="1" applyBorder="1" applyProtection="1">
      <protection locked="0"/>
    </xf>
    <xf numFmtId="10" fontId="24" fillId="0" borderId="17" xfId="33" applyNumberFormat="1" applyFont="1" applyBorder="1"/>
    <xf numFmtId="0" fontId="24" fillId="0" borderId="18" xfId="35" applyNumberFormat="1" applyFont="1" applyBorder="1"/>
    <xf numFmtId="0" fontId="24" fillId="0" borderId="0" xfId="35" applyNumberFormat="1" applyFont="1" applyBorder="1"/>
    <xf numFmtId="3" fontId="24" fillId="0" borderId="0" xfId="35" applyNumberFormat="1" applyFont="1" applyBorder="1"/>
    <xf numFmtId="3" fontId="24" fillId="0" borderId="19" xfId="35" applyNumberFormat="1" applyFont="1" applyBorder="1"/>
    <xf numFmtId="10" fontId="24" fillId="0" borderId="20" xfId="33" applyNumberFormat="1" applyFont="1" applyBorder="1"/>
    <xf numFmtId="3" fontId="24" fillId="24" borderId="10" xfId="35" applyNumberFormat="1" applyFont="1" applyFill="1" applyBorder="1" applyAlignment="1">
      <alignment horizontal="center" vertical="top" wrapText="1"/>
    </xf>
    <xf numFmtId="3" fontId="24" fillId="0" borderId="19" xfId="35" applyNumberFormat="1" applyFont="1" applyBorder="1" applyAlignment="1">
      <alignment wrapText="1"/>
    </xf>
    <xf numFmtId="0" fontId="24" fillId="0" borderId="20" xfId="35" applyNumberFormat="1" applyFont="1" applyBorder="1" applyAlignment="1">
      <alignment wrapText="1"/>
    </xf>
    <xf numFmtId="0" fontId="25" fillId="25" borderId="21" xfId="35" applyNumberFormat="1" applyFont="1" applyFill="1" applyBorder="1" applyProtection="1">
      <protection locked="0"/>
    </xf>
    <xf numFmtId="0" fontId="25" fillId="25" borderId="22" xfId="35" applyNumberFormat="1" applyFont="1" applyFill="1" applyBorder="1" applyProtection="1">
      <protection locked="0"/>
    </xf>
    <xf numFmtId="3" fontId="25" fillId="25" borderId="14" xfId="35" applyNumberFormat="1" applyFont="1" applyFill="1" applyBorder="1" applyProtection="1">
      <protection locked="0"/>
    </xf>
    <xf numFmtId="0" fontId="24" fillId="0" borderId="20" xfId="35" applyNumberFormat="1" applyFont="1" applyBorder="1"/>
    <xf numFmtId="0" fontId="25" fillId="25" borderId="23" xfId="35" applyNumberFormat="1" applyFont="1" applyFill="1" applyBorder="1" applyProtection="1">
      <protection locked="0"/>
    </xf>
    <xf numFmtId="0" fontId="25" fillId="25" borderId="24" xfId="35" applyNumberFormat="1" applyFont="1" applyFill="1" applyBorder="1" applyProtection="1">
      <protection locked="0"/>
    </xf>
    <xf numFmtId="3" fontId="25" fillId="25" borderId="23" xfId="35" applyNumberFormat="1" applyFont="1" applyFill="1" applyBorder="1" applyProtection="1">
      <protection locked="0"/>
    </xf>
    <xf numFmtId="3" fontId="25" fillId="25" borderId="25" xfId="35" applyNumberFormat="1" applyFont="1" applyFill="1" applyBorder="1" applyProtection="1">
      <protection locked="0"/>
    </xf>
    <xf numFmtId="3" fontId="24" fillId="0" borderId="26" xfId="35" applyNumberFormat="1" applyFont="1" applyBorder="1"/>
    <xf numFmtId="10" fontId="24" fillId="0" borderId="26" xfId="33" applyNumberFormat="1" applyFont="1" applyBorder="1"/>
    <xf numFmtId="0" fontId="24" fillId="0" borderId="21" xfId="35" applyNumberFormat="1" applyFont="1" applyBorder="1"/>
    <xf numFmtId="0" fontId="24" fillId="0" borderId="22" xfId="35" applyNumberFormat="1" applyFont="1" applyBorder="1"/>
    <xf numFmtId="3" fontId="25" fillId="25" borderId="22" xfId="35" applyNumberFormat="1" applyFont="1" applyFill="1" applyBorder="1" applyProtection="1">
      <protection locked="0"/>
    </xf>
    <xf numFmtId="0" fontId="24" fillId="0" borderId="27" xfId="35" applyNumberFormat="1" applyFont="1" applyBorder="1"/>
    <xf numFmtId="0" fontId="24" fillId="0" borderId="28" xfId="35" applyNumberFormat="1" applyFont="1" applyBorder="1"/>
    <xf numFmtId="0" fontId="24" fillId="0" borderId="29" xfId="35" applyNumberFormat="1" applyFont="1" applyBorder="1"/>
    <xf numFmtId="0" fontId="23" fillId="0" borderId="30" xfId="35" applyNumberFormat="1" applyFont="1" applyBorder="1"/>
    <xf numFmtId="0" fontId="24" fillId="0" borderId="31" xfId="35" applyNumberFormat="1" applyFont="1" applyBorder="1"/>
    <xf numFmtId="0" fontId="24" fillId="0" borderId="17" xfId="35" applyNumberFormat="1" applyFont="1" applyBorder="1"/>
    <xf numFmtId="0" fontId="24" fillId="24" borderId="10" xfId="35" applyNumberFormat="1" applyFont="1" applyFill="1" applyBorder="1"/>
    <xf numFmtId="0" fontId="24" fillId="24" borderId="11" xfId="35" applyNumberFormat="1" applyFont="1" applyFill="1" applyBorder="1"/>
    <xf numFmtId="0" fontId="24" fillId="24" borderId="12" xfId="35" applyNumberFormat="1" applyFont="1" applyFill="1" applyBorder="1"/>
    <xf numFmtId="0" fontId="24" fillId="24" borderId="13" xfId="35" applyNumberFormat="1" applyFont="1" applyFill="1" applyBorder="1" applyAlignment="1">
      <alignment horizontal="center"/>
    </xf>
    <xf numFmtId="0" fontId="24" fillId="0" borderId="14" xfId="35" applyNumberFormat="1" applyFont="1" applyBorder="1" applyAlignment="1">
      <alignment horizontal="center"/>
    </xf>
    <xf numFmtId="3" fontId="25" fillId="25" borderId="35" xfId="35" applyNumberFormat="1" applyFont="1" applyFill="1" applyBorder="1" applyProtection="1">
      <protection locked="0"/>
    </xf>
    <xf numFmtId="0" fontId="24" fillId="0" borderId="34" xfId="35" applyNumberFormat="1" applyFont="1" applyBorder="1" applyAlignment="1">
      <alignment horizontal="center"/>
    </xf>
    <xf numFmtId="3" fontId="25" fillId="25" borderId="36" xfId="35" applyNumberFormat="1" applyFont="1" applyFill="1" applyBorder="1" applyProtection="1">
      <protection locked="0"/>
    </xf>
    <xf numFmtId="0" fontId="26" fillId="0" borderId="18" xfId="35" applyNumberFormat="1" applyFont="1" applyBorder="1"/>
    <xf numFmtId="0" fontId="24" fillId="0" borderId="18" xfId="35" applyNumberFormat="1" applyFont="1" applyBorder="1" applyAlignment="1">
      <alignment horizontal="center"/>
    </xf>
    <xf numFmtId="0" fontId="24" fillId="0" borderId="19" xfId="35" applyNumberFormat="1" applyFont="1" applyBorder="1"/>
    <xf numFmtId="3" fontId="25" fillId="25" borderId="21" xfId="35" applyNumberFormat="1" applyFont="1" applyFill="1" applyBorder="1" applyProtection="1">
      <protection locked="0"/>
    </xf>
    <xf numFmtId="0" fontId="24" fillId="0" borderId="23" xfId="35" applyNumberFormat="1" applyFont="1" applyFill="1" applyBorder="1"/>
    <xf numFmtId="0" fontId="24" fillId="0" borderId="24" xfId="35" applyNumberFormat="1" applyFont="1" applyBorder="1"/>
    <xf numFmtId="0" fontId="25" fillId="25" borderId="25" xfId="35" applyNumberFormat="1" applyFont="1" applyFill="1" applyBorder="1" applyProtection="1">
      <protection locked="0"/>
    </xf>
    <xf numFmtId="0" fontId="25" fillId="25" borderId="33" xfId="35" applyNumberFormat="1" applyFont="1" applyFill="1" applyBorder="1" applyProtection="1">
      <protection locked="0"/>
    </xf>
    <xf numFmtId="0" fontId="23" fillId="0" borderId="10" xfId="35" applyNumberFormat="1" applyFont="1" applyFill="1" applyBorder="1"/>
    <xf numFmtId="0" fontId="23" fillId="0" borderId="11" xfId="35" applyNumberFormat="1" applyFont="1" applyBorder="1"/>
    <xf numFmtId="0" fontId="24" fillId="0" borderId="12" xfId="35" applyNumberFormat="1" applyFont="1" applyBorder="1"/>
    <xf numFmtId="3" fontId="23" fillId="0" borderId="13" xfId="35" applyNumberFormat="1" applyFont="1" applyBorder="1"/>
    <xf numFmtId="0" fontId="26" fillId="0" borderId="18" xfId="35" applyNumberFormat="1" applyFont="1" applyFill="1" applyBorder="1"/>
    <xf numFmtId="0" fontId="24" fillId="0" borderId="23" xfId="35" applyNumberFormat="1" applyFont="1" applyBorder="1"/>
    <xf numFmtId="3" fontId="25" fillId="25" borderId="34" xfId="35" applyNumberFormat="1" applyFont="1" applyFill="1" applyBorder="1" applyProtection="1">
      <protection locked="0"/>
    </xf>
    <xf numFmtId="0" fontId="24" fillId="0" borderId="11" xfId="35" applyNumberFormat="1" applyFont="1" applyBorder="1"/>
    <xf numFmtId="0" fontId="23" fillId="0" borderId="18" xfId="35" applyNumberFormat="1" applyFont="1" applyFill="1" applyBorder="1"/>
    <xf numFmtId="3" fontId="23" fillId="0" borderId="18" xfId="35" applyNumberFormat="1" applyFont="1" applyBorder="1"/>
    <xf numFmtId="10" fontId="24" fillId="0" borderId="0" xfId="33" applyNumberFormat="1" applyFont="1" applyBorder="1"/>
    <xf numFmtId="3" fontId="24" fillId="0" borderId="18" xfId="35" applyNumberFormat="1" applyFont="1" applyBorder="1"/>
    <xf numFmtId="0" fontId="24" fillId="0" borderId="18" xfId="35" applyNumberFormat="1" applyFont="1" applyFill="1" applyBorder="1"/>
    <xf numFmtId="0" fontId="23" fillId="0" borderId="10" xfId="35" applyNumberFormat="1" applyFont="1" applyBorder="1"/>
    <xf numFmtId="0" fontId="23" fillId="0" borderId="18" xfId="35" applyNumberFormat="1" applyFont="1" applyBorder="1"/>
    <xf numFmtId="3" fontId="24" fillId="0" borderId="17" xfId="35" applyNumberFormat="1" applyFont="1" applyBorder="1" applyAlignment="1">
      <alignment horizontal="center"/>
    </xf>
    <xf numFmtId="0" fontId="23" fillId="0" borderId="0" xfId="35" applyNumberFormat="1" applyFont="1" applyBorder="1"/>
    <xf numFmtId="3" fontId="24" fillId="0" borderId="0" xfId="35" applyNumberFormat="1" applyFont="1" applyBorder="1" applyAlignment="1">
      <alignment horizontal="center"/>
    </xf>
    <xf numFmtId="0" fontId="23" fillId="0" borderId="31" xfId="35" applyNumberFormat="1" applyFont="1" applyBorder="1"/>
    <xf numFmtId="3" fontId="24" fillId="0" borderId="31" xfId="35" applyNumberFormat="1" applyFont="1" applyBorder="1"/>
    <xf numFmtId="3" fontId="23" fillId="0" borderId="31" xfId="35" applyNumberFormat="1" applyFont="1" applyBorder="1"/>
    <xf numFmtId="3" fontId="23" fillId="0" borderId="32" xfId="35" applyNumberFormat="1" applyFont="1" applyBorder="1"/>
    <xf numFmtId="0" fontId="24" fillId="0" borderId="18" xfId="35" quotePrefix="1" applyNumberFormat="1" applyFont="1" applyBorder="1"/>
    <xf numFmtId="9" fontId="24" fillId="0" borderId="0" xfId="33" applyNumberFormat="1" applyFont="1" applyBorder="1"/>
    <xf numFmtId="9" fontId="24" fillId="0" borderId="0" xfId="35" applyNumberFormat="1" applyFont="1" applyBorder="1"/>
    <xf numFmtId="0" fontId="24" fillId="0" borderId="10" xfId="35" applyNumberFormat="1" applyFont="1" applyBorder="1"/>
    <xf numFmtId="3" fontId="24" fillId="0" borderId="11" xfId="35" applyNumberFormat="1" applyFont="1" applyBorder="1"/>
    <xf numFmtId="3" fontId="24" fillId="0" borderId="13" xfId="35" applyNumberFormat="1" applyFont="1" applyBorder="1"/>
    <xf numFmtId="3" fontId="23" fillId="0" borderId="12" xfId="35" applyNumberFormat="1" applyFont="1" applyBorder="1" applyAlignment="1">
      <alignment horizontal="right"/>
    </xf>
    <xf numFmtId="3" fontId="24" fillId="0" borderId="0" xfId="35" applyNumberFormat="1" applyFont="1"/>
    <xf numFmtId="0" fontId="1" fillId="0" borderId="0" xfId="44" applyFont="1"/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" xfId="33" builtinId="5"/>
    <cellStyle name="Schlecht" xfId="34" builtinId="27" customBuiltin="1"/>
    <cellStyle name="Standard" xfId="0" builtinId="0"/>
    <cellStyle name="Standard 2" xfId="44" xr:uid="{0929EE78-5CE9-41BE-9066-3D96D0AE0C74}"/>
    <cellStyle name="Standard_Spartenrechnung KS 27" xfId="35" xr:uid="{00000000-0005-0000-0000-000023000000}"/>
    <cellStyle name="Überschrift" xfId="36" builtinId="15" customBuiltin="1"/>
    <cellStyle name="Überschrift 1" xfId="37" builtinId="16" customBuiltin="1"/>
    <cellStyle name="Überschrift 2" xfId="38" builtinId="17" customBuiltin="1"/>
    <cellStyle name="Überschrift 3" xfId="39" builtinId="18" customBuiltin="1"/>
    <cellStyle name="Überschrift 4" xfId="40" builtinId="19" customBuiltin="1"/>
    <cellStyle name="Verknüpfte Zelle" xfId="41" builtinId="24" customBuiltin="1"/>
    <cellStyle name="Warnender Text" xfId="42" builtinId="11" customBuiltin="1"/>
    <cellStyle name="Zelle überprüfen" xfId="4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Steuerverwaltung">
      <a:dk1>
        <a:sysClr val="windowText" lastClr="000000"/>
      </a:dk1>
      <a:lt1>
        <a:sysClr val="window" lastClr="FFFFFF"/>
      </a:lt1>
      <a:dk2>
        <a:srgbClr val="5D91B4"/>
      </a:dk2>
      <a:lt2>
        <a:srgbClr val="CDC5AE"/>
      </a:lt2>
      <a:accent1>
        <a:srgbClr val="625A4D"/>
      </a:accent1>
      <a:accent2>
        <a:srgbClr val="9D8F6F"/>
      </a:accent2>
      <a:accent3>
        <a:srgbClr val="C6D4E1"/>
      </a:accent3>
      <a:accent4>
        <a:srgbClr val="6AB261"/>
      </a:accent4>
      <a:accent5>
        <a:srgbClr val="FAC873"/>
      </a:accent5>
      <a:accent6>
        <a:srgbClr val="EA161F"/>
      </a:accent6>
      <a:hlink>
        <a:srgbClr val="5D91B4"/>
      </a:hlink>
      <a:folHlink>
        <a:srgbClr val="9D8F6F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2"/>
  <sheetViews>
    <sheetView showGridLines="0" tabSelected="1" zoomScaleNormal="100" workbookViewId="0">
      <selection activeCell="C1" sqref="C1"/>
    </sheetView>
  </sheetViews>
  <sheetFormatPr baseColWidth="10" defaultColWidth="11" defaultRowHeight="13.5" x14ac:dyDescent="0.2"/>
  <cols>
    <col min="1" max="1" width="45.75" style="15" customWidth="1"/>
    <col min="2" max="2" width="11" style="15"/>
    <col min="3" max="5" width="12.625" style="15" customWidth="1"/>
    <col min="6" max="16384" width="11" style="15"/>
  </cols>
  <sheetData>
    <row r="1" spans="1:5" x14ac:dyDescent="0.2">
      <c r="A1" s="12" t="str">
        <f>T_004</f>
        <v>Allgemeine Angaben (in CHF)</v>
      </c>
      <c r="B1" s="13" t="str">
        <f>T_003</f>
        <v>Sprache:</v>
      </c>
      <c r="C1" s="14" t="s">
        <v>40</v>
      </c>
      <c r="D1" s="13" t="str">
        <f>T_005</f>
        <v>Steuerjahr:</v>
      </c>
      <c r="E1" s="14">
        <v>2024</v>
      </c>
    </row>
    <row r="3" spans="1:5" s="20" customFormat="1" x14ac:dyDescent="0.2">
      <c r="A3" s="16" t="str">
        <f>T_006</f>
        <v>Bezeichnung</v>
      </c>
      <c r="B3" s="17"/>
      <c r="C3" s="18"/>
      <c r="D3" s="19" t="str">
        <f>T_007</f>
        <v>Buchwerte</v>
      </c>
      <c r="E3" s="19" t="str">
        <f>T_008</f>
        <v>Anteil in %</v>
      </c>
    </row>
    <row r="4" spans="1:5" x14ac:dyDescent="0.2">
      <c r="A4" s="21" t="str">
        <f>T_009</f>
        <v>Total Aktiven laut Bilanz</v>
      </c>
      <c r="B4" s="22"/>
      <c r="C4" s="23"/>
      <c r="D4" s="24"/>
      <c r="E4" s="25">
        <f>IF(ISERROR(D4/$D$4),0,(D4/$D$4))</f>
        <v>0</v>
      </c>
    </row>
    <row r="5" spans="1:5" x14ac:dyDescent="0.2">
      <c r="A5" s="26"/>
      <c r="B5" s="27"/>
      <c r="C5" s="28"/>
      <c r="D5" s="29"/>
      <c r="E5" s="30"/>
    </row>
    <row r="6" spans="1:5" s="20" customFormat="1" x14ac:dyDescent="0.2">
      <c r="A6" s="16" t="str">
        <f>T_010</f>
        <v>Qualifizierende Beteiligungen</v>
      </c>
      <c r="B6" s="18"/>
      <c r="C6" s="31" t="str">
        <f>T_007</f>
        <v>Buchwerte</v>
      </c>
      <c r="D6" s="32"/>
      <c r="E6" s="33"/>
    </row>
    <row r="7" spans="1:5" x14ac:dyDescent="0.2">
      <c r="A7" s="34"/>
      <c r="B7" s="35"/>
      <c r="C7" s="36"/>
      <c r="D7" s="29"/>
      <c r="E7" s="37"/>
    </row>
    <row r="8" spans="1:5" x14ac:dyDescent="0.2">
      <c r="A8" s="38"/>
      <c r="B8" s="39"/>
      <c r="C8" s="40"/>
      <c r="D8" s="29"/>
      <c r="E8" s="37"/>
    </row>
    <row r="9" spans="1:5" x14ac:dyDescent="0.2">
      <c r="A9" s="38"/>
      <c r="B9" s="39"/>
      <c r="C9" s="40"/>
      <c r="D9" s="29"/>
      <c r="E9" s="37"/>
    </row>
    <row r="10" spans="1:5" x14ac:dyDescent="0.2">
      <c r="A10" s="38"/>
      <c r="B10" s="39"/>
      <c r="C10" s="40"/>
      <c r="D10" s="29"/>
      <c r="E10" s="37"/>
    </row>
    <row r="11" spans="1:5" x14ac:dyDescent="0.2">
      <c r="A11" s="38"/>
      <c r="B11" s="39"/>
      <c r="C11" s="40"/>
      <c r="D11" s="29"/>
      <c r="E11" s="37"/>
    </row>
    <row r="12" spans="1:5" x14ac:dyDescent="0.2">
      <c r="A12" s="38"/>
      <c r="B12" s="39"/>
      <c r="C12" s="41"/>
      <c r="D12" s="42">
        <f>SUM(C7:C12)</f>
        <v>0</v>
      </c>
      <c r="E12" s="43">
        <f>IF(ISERROR(D12/$D$4),0,(D12/$D$4))</f>
        <v>0</v>
      </c>
    </row>
    <row r="13" spans="1:5" x14ac:dyDescent="0.2">
      <c r="A13" s="26"/>
      <c r="B13" s="27"/>
      <c r="C13" s="27"/>
      <c r="D13" s="27"/>
      <c r="E13" s="37"/>
    </row>
    <row r="14" spans="1:5" x14ac:dyDescent="0.2">
      <c r="A14" s="44" t="str">
        <f>T_011</f>
        <v>Finanzierungsaufwand laut Erfolgsrechnung</v>
      </c>
      <c r="B14" s="45"/>
      <c r="C14" s="45"/>
      <c r="D14" s="46"/>
      <c r="E14" s="37"/>
    </row>
    <row r="15" spans="1:5" x14ac:dyDescent="0.2">
      <c r="A15" s="47"/>
      <c r="B15" s="48"/>
      <c r="C15" s="48"/>
      <c r="D15" s="48"/>
      <c r="E15" s="49"/>
    </row>
    <row r="16" spans="1:5" x14ac:dyDescent="0.2">
      <c r="A16" s="50" t="str">
        <f>T_012</f>
        <v>Spartenrechnung</v>
      </c>
      <c r="B16" s="51"/>
      <c r="C16" s="51"/>
      <c r="D16" s="51"/>
      <c r="E16" s="52"/>
    </row>
    <row r="17" spans="1:5" x14ac:dyDescent="0.2">
      <c r="A17" s="53" t="str">
        <f>T_006</f>
        <v>Bezeichnung</v>
      </c>
      <c r="B17" s="54"/>
      <c r="C17" s="55"/>
      <c r="D17" s="56" t="s">
        <v>7</v>
      </c>
      <c r="E17" s="56" t="s">
        <v>7</v>
      </c>
    </row>
    <row r="18" spans="1:5" x14ac:dyDescent="0.2">
      <c r="A18" s="44" t="str">
        <f>T_013</f>
        <v>Gesamterfolg laut Jahresrechnung  - Gewinn (+) / Verlust (-)</v>
      </c>
      <c r="B18" s="45"/>
      <c r="C18" s="45"/>
      <c r="D18" s="57" t="str">
        <f>T_002</f>
        <v>DBS</v>
      </c>
      <c r="E18" s="58"/>
    </row>
    <row r="19" spans="1:5" x14ac:dyDescent="0.2">
      <c r="A19" s="26"/>
      <c r="B19" s="27"/>
      <c r="C19" s="27"/>
      <c r="D19" s="59" t="str">
        <f>T_001</f>
        <v>BST</v>
      </c>
      <c r="E19" s="60">
        <f>E18</f>
        <v>0</v>
      </c>
    </row>
    <row r="20" spans="1:5" x14ac:dyDescent="0.2">
      <c r="A20" s="61" t="str">
        <f>T_014</f>
        <v>Beteiligungsertrag</v>
      </c>
      <c r="B20" s="27"/>
      <c r="C20" s="27"/>
      <c r="D20" s="62"/>
      <c r="E20" s="63"/>
    </row>
    <row r="21" spans="1:5" x14ac:dyDescent="0.2">
      <c r="A21" s="44" t="str">
        <f>T_015</f>
        <v>Dividenden</v>
      </c>
      <c r="B21" s="45"/>
      <c r="C21" s="45"/>
      <c r="D21" s="64"/>
      <c r="E21" s="63"/>
    </row>
    <row r="22" spans="1:5" x14ac:dyDescent="0.2">
      <c r="A22" s="65" t="str">
        <f>T_016</f>
        <v>Gewinne aus Veräusserungen</v>
      </c>
      <c r="B22" s="66"/>
      <c r="C22" s="66"/>
      <c r="D22" s="40"/>
      <c r="E22" s="63"/>
    </row>
    <row r="23" spans="1:5" x14ac:dyDescent="0.2">
      <c r="A23" s="65" t="str">
        <f>T_017</f>
        <v>Überführungsgewinne</v>
      </c>
      <c r="B23" s="66"/>
      <c r="C23" s="66"/>
      <c r="D23" s="40"/>
      <c r="E23" s="63"/>
    </row>
    <row r="24" spans="1:5" x14ac:dyDescent="0.2">
      <c r="A24" s="65" t="str">
        <f>T_018</f>
        <v>Buchmässige Aufwertungen</v>
      </c>
      <c r="B24" s="66"/>
      <c r="C24" s="66"/>
      <c r="D24" s="40"/>
      <c r="E24" s="63"/>
    </row>
    <row r="25" spans="1:5" x14ac:dyDescent="0.2">
      <c r="A25" s="65" t="str">
        <f>T_019</f>
        <v>Auflösung Rückstellungen</v>
      </c>
      <c r="B25" s="66"/>
      <c r="C25" s="66"/>
      <c r="D25" s="40"/>
      <c r="E25" s="63"/>
    </row>
    <row r="26" spans="1:5" x14ac:dyDescent="0.2">
      <c r="A26" s="67"/>
      <c r="B26" s="68"/>
      <c r="C26" s="68"/>
      <c r="D26" s="41"/>
      <c r="E26" s="63"/>
    </row>
    <row r="27" spans="1:5" x14ac:dyDescent="0.2">
      <c r="A27" s="69" t="str">
        <f>"Total "&amp;T_014</f>
        <v>Total Beteiligungsertrag</v>
      </c>
      <c r="B27" s="70"/>
      <c r="C27" s="71"/>
      <c r="D27" s="72">
        <f>SUM(D21:D26)</f>
        <v>0</v>
      </c>
      <c r="E27" s="63"/>
    </row>
    <row r="28" spans="1:5" x14ac:dyDescent="0.2">
      <c r="A28" s="26"/>
      <c r="B28" s="27"/>
      <c r="C28" s="27"/>
      <c r="D28" s="26"/>
      <c r="E28" s="63"/>
    </row>
    <row r="29" spans="1:5" x14ac:dyDescent="0.2">
      <c r="A29" s="73" t="str">
        <f>T_020</f>
        <v>Direkter Beteiligungsaufwand:</v>
      </c>
      <c r="B29" s="27"/>
      <c r="C29" s="27"/>
      <c r="D29" s="26"/>
      <c r="E29" s="63"/>
    </row>
    <row r="30" spans="1:5" x14ac:dyDescent="0.2">
      <c r="A30" s="44" t="str">
        <f>T_021</f>
        <v>Abschreibungen</v>
      </c>
      <c r="B30" s="45"/>
      <c r="C30" s="45"/>
      <c r="D30" s="64"/>
      <c r="E30" s="63"/>
    </row>
    <row r="31" spans="1:5" x14ac:dyDescent="0.2">
      <c r="A31" s="74" t="str">
        <f>T_022</f>
        <v>Bildung Rückstellungen</v>
      </c>
      <c r="B31" s="66"/>
      <c r="C31" s="66"/>
      <c r="D31" s="40"/>
      <c r="E31" s="63"/>
    </row>
    <row r="32" spans="1:5" x14ac:dyDescent="0.2">
      <c r="A32" s="74" t="str">
        <f>T_023</f>
        <v>Veräusserungs- / Überführungsverluste</v>
      </c>
      <c r="B32" s="66"/>
      <c r="C32" s="66"/>
      <c r="D32" s="40"/>
      <c r="E32" s="63"/>
    </row>
    <row r="33" spans="1:5" x14ac:dyDescent="0.2">
      <c r="A33" s="67"/>
      <c r="B33" s="68"/>
      <c r="C33" s="68"/>
      <c r="D33" s="75"/>
      <c r="E33" s="63"/>
    </row>
    <row r="34" spans="1:5" x14ac:dyDescent="0.2">
      <c r="A34" s="69" t="str">
        <f>T_024</f>
        <v>Total Beteiligungsaufwand</v>
      </c>
      <c r="B34" s="76"/>
      <c r="C34" s="71"/>
      <c r="D34" s="72">
        <f>SUM(D30:D33)</f>
        <v>0</v>
      </c>
      <c r="E34" s="63"/>
    </row>
    <row r="35" spans="1:5" x14ac:dyDescent="0.2">
      <c r="A35" s="77"/>
      <c r="B35" s="27"/>
      <c r="C35" s="27"/>
      <c r="D35" s="78"/>
      <c r="E35" s="63"/>
    </row>
    <row r="36" spans="1:5" x14ac:dyDescent="0.2">
      <c r="A36" s="77" t="str">
        <f>T_025</f>
        <v>Spartenergebnis vor Schuldzinsen und Verwaltungsaufwand</v>
      </c>
      <c r="B36" s="27"/>
      <c r="C36" s="27"/>
      <c r="D36" s="78">
        <f>SUM(D27,-D34)</f>
        <v>0</v>
      </c>
      <c r="E36" s="63"/>
    </row>
    <row r="37" spans="1:5" x14ac:dyDescent="0.2">
      <c r="A37" s="26"/>
      <c r="B37" s="27"/>
      <c r="C37" s="27"/>
      <c r="D37" s="26"/>
      <c r="E37" s="63"/>
    </row>
    <row r="38" spans="1:5" x14ac:dyDescent="0.2">
      <c r="A38" s="73" t="str">
        <f>T_026</f>
        <v>Umlage Finanzierungs- und Verwaltungsaufwand:</v>
      </c>
      <c r="B38" s="27"/>
      <c r="C38" s="27"/>
      <c r="D38" s="26"/>
      <c r="E38" s="63"/>
    </row>
    <row r="39" spans="1:5" x14ac:dyDescent="0.2">
      <c r="A39" s="26" t="str">
        <f>T_027</f>
        <v>Finanzierungsaufwand</v>
      </c>
      <c r="B39" s="28">
        <f>FinAufw</f>
        <v>0</v>
      </c>
      <c r="C39" s="79">
        <f>AntBet</f>
        <v>0</v>
      </c>
      <c r="D39" s="80">
        <f>ROUND((B39*C39),0)</f>
        <v>0</v>
      </c>
      <c r="E39" s="63"/>
    </row>
    <row r="40" spans="1:5" x14ac:dyDescent="0.2">
      <c r="A40" s="26" t="str">
        <f>T_028</f>
        <v>Verwaltungsaufwand effektiv</v>
      </c>
      <c r="B40" s="46"/>
      <c r="C40" s="27"/>
      <c r="D40" s="80"/>
      <c r="E40" s="63"/>
    </row>
    <row r="41" spans="1:5" x14ac:dyDescent="0.2">
      <c r="A41" s="81" t="str">
        <f>T_029</f>
        <v>Verwaltungsaufwand Pauschal</v>
      </c>
      <c r="B41" s="28">
        <f>MAX(D36,0)</f>
        <v>0</v>
      </c>
      <c r="C41" s="79">
        <v>0.05</v>
      </c>
      <c r="D41" s="80">
        <f>IF(B40&gt;0,B40,ROUND((B41*C41),0))</f>
        <v>0</v>
      </c>
      <c r="E41" s="63"/>
    </row>
    <row r="42" spans="1:5" x14ac:dyDescent="0.2">
      <c r="A42" s="26"/>
      <c r="B42" s="27"/>
      <c r="C42" s="27"/>
      <c r="D42" s="80"/>
      <c r="E42" s="63"/>
    </row>
    <row r="43" spans="1:5" x14ac:dyDescent="0.2">
      <c r="A43" s="82" t="str">
        <f>T_030</f>
        <v>Spartenerfolg  - Gewinn (+) / Verlust (-)</v>
      </c>
      <c r="B43" s="76"/>
      <c r="C43" s="76"/>
      <c r="D43" s="72">
        <f>SUM(D36,-D39,-D41)</f>
        <v>0</v>
      </c>
      <c r="E43" s="63"/>
    </row>
    <row r="44" spans="1:5" x14ac:dyDescent="0.2">
      <c r="A44" s="26"/>
      <c r="B44" s="27"/>
      <c r="C44" s="27"/>
      <c r="D44" s="28"/>
      <c r="E44" s="63"/>
    </row>
    <row r="45" spans="1:5" x14ac:dyDescent="0.2">
      <c r="A45" s="83" t="str">
        <f>T_031</f>
        <v>Erfoglsaufteilung</v>
      </c>
      <c r="B45" s="27"/>
      <c r="C45" s="27"/>
      <c r="D45" s="28"/>
      <c r="E45" s="63"/>
    </row>
    <row r="46" spans="1:5" x14ac:dyDescent="0.2">
      <c r="A46" s="26" t="str">
        <f>T_032</f>
        <v>./. Spartenerfolg</v>
      </c>
      <c r="B46" s="27"/>
      <c r="C46" s="27"/>
      <c r="D46" s="28"/>
      <c r="E46" s="29">
        <f>-D43</f>
        <v>0</v>
      </c>
    </row>
    <row r="47" spans="1:5" x14ac:dyDescent="0.2">
      <c r="A47" s="50" t="str">
        <f>T_033</f>
        <v>Betriebserfolg   - Gewinn (+) / Verlust (-)</v>
      </c>
      <c r="B47" s="51"/>
      <c r="C47" s="51"/>
      <c r="D47" s="84" t="str">
        <f>T_002</f>
        <v>DBS</v>
      </c>
      <c r="E47" s="72">
        <f>SUM(E18,E46)</f>
        <v>0</v>
      </c>
    </row>
    <row r="48" spans="1:5" x14ac:dyDescent="0.2">
      <c r="A48" s="85"/>
      <c r="B48" s="27"/>
      <c r="C48" s="27"/>
      <c r="D48" s="86" t="str">
        <f>T_001</f>
        <v>BST</v>
      </c>
      <c r="E48" s="72">
        <f>SUM(E19,E46)</f>
        <v>0</v>
      </c>
    </row>
    <row r="49" spans="1:5" x14ac:dyDescent="0.2">
      <c r="A49" s="87"/>
      <c r="B49" s="51"/>
      <c r="C49" s="51"/>
      <c r="D49" s="88"/>
      <c r="E49" s="89"/>
    </row>
    <row r="50" spans="1:5" x14ac:dyDescent="0.2">
      <c r="A50" s="50" t="str">
        <f>T_034</f>
        <v>Direkte Bundessteuer (DBS)</v>
      </c>
      <c r="B50" s="51"/>
      <c r="C50" s="51"/>
      <c r="D50" s="88"/>
      <c r="E50" s="90"/>
    </row>
    <row r="51" spans="1:5" x14ac:dyDescent="0.2">
      <c r="A51" s="91" t="str">
        <f>T_035</f>
        <v>+ Spartengewinn zu</v>
      </c>
      <c r="B51" s="27"/>
      <c r="C51" s="27"/>
      <c r="D51" s="92">
        <f>Teil_DBS</f>
        <v>0.7</v>
      </c>
      <c r="E51" s="29">
        <f>IF(D$43&lt;0,0,(D$43*D51))</f>
        <v>0</v>
      </c>
    </row>
    <row r="52" spans="1:5" x14ac:dyDescent="0.2">
      <c r="A52" s="26" t="str">
        <f>T_036</f>
        <v>./. Beteiligungsverlust zu</v>
      </c>
      <c r="B52" s="27"/>
      <c r="C52" s="27"/>
      <c r="D52" s="92">
        <f>Teil_DBS</f>
        <v>0.7</v>
      </c>
      <c r="E52" s="29">
        <f>IF(D$36&lt;0,ROUND((D$36*D52),0),0)</f>
        <v>0</v>
      </c>
    </row>
    <row r="53" spans="1:5" x14ac:dyDescent="0.2">
      <c r="A53" s="26" t="str">
        <f>T_037</f>
        <v>./. Finanzierungs- und Verwaltungsaufwandüberschuss zu</v>
      </c>
      <c r="B53" s="27"/>
      <c r="C53" s="27"/>
      <c r="D53" s="93">
        <v>1</v>
      </c>
      <c r="E53" s="29">
        <f>IF(D$43&lt;0,(D$43-(E52/D52)),0)</f>
        <v>0</v>
      </c>
    </row>
    <row r="54" spans="1:5" x14ac:dyDescent="0.2">
      <c r="A54" s="94" t="str">
        <f>T_038</f>
        <v>Steuerbarer Erfolg  - Gewinn (+) / Verlust (-)</v>
      </c>
      <c r="B54" s="76"/>
      <c r="C54" s="76"/>
      <c r="D54" s="95"/>
      <c r="E54" s="96">
        <f>SUM(E47,E51,E52,E53)</f>
        <v>0</v>
      </c>
    </row>
    <row r="55" spans="1:5" x14ac:dyDescent="0.2">
      <c r="A55" s="82" t="str">
        <f>T_039</f>
        <v>Entlastung Teilbesteuerungsverfahren Geschäftsvermögen</v>
      </c>
      <c r="B55" s="70"/>
      <c r="C55" s="70"/>
      <c r="D55" s="97" t="str">
        <f>T_002</f>
        <v>DBS</v>
      </c>
      <c r="E55" s="72">
        <f>E54-E$18</f>
        <v>0</v>
      </c>
    </row>
    <row r="56" spans="1:5" x14ac:dyDescent="0.2">
      <c r="D56" s="98"/>
      <c r="E56" s="98"/>
    </row>
    <row r="57" spans="1:5" x14ac:dyDescent="0.2">
      <c r="A57" s="50" t="str">
        <f>T_040</f>
        <v>Kantons- und Gemeindesteuern (BST)</v>
      </c>
      <c r="B57" s="51"/>
      <c r="C57" s="51"/>
      <c r="D57" s="88"/>
      <c r="E57" s="90"/>
    </row>
    <row r="58" spans="1:5" x14ac:dyDescent="0.2">
      <c r="A58" s="91" t="str">
        <f>T_035</f>
        <v>+ Spartengewinn zu</v>
      </c>
      <c r="B58" s="27"/>
      <c r="C58" s="27"/>
      <c r="D58" s="92">
        <f>Teil_BST</f>
        <v>0.5</v>
      </c>
      <c r="E58" s="29">
        <f>IF(D$43&lt;0,0,(D$43*D58))</f>
        <v>0</v>
      </c>
    </row>
    <row r="59" spans="1:5" x14ac:dyDescent="0.2">
      <c r="A59" s="26" t="str">
        <f>T_036</f>
        <v>./. Beteiligungsverlust zu</v>
      </c>
      <c r="B59" s="27"/>
      <c r="C59" s="27"/>
      <c r="D59" s="92">
        <f>Teil_BST</f>
        <v>0.5</v>
      </c>
      <c r="E59" s="29">
        <f>IF(D$36&lt;0,ROUND((D$36*D59),0),0)</f>
        <v>0</v>
      </c>
    </row>
    <row r="60" spans="1:5" x14ac:dyDescent="0.2">
      <c r="A60" s="26" t="str">
        <f>T_037</f>
        <v>./. Finanzierungs- und Verwaltungsaufwandüberschuss zu</v>
      </c>
      <c r="B60" s="27"/>
      <c r="C60" s="27"/>
      <c r="D60" s="93">
        <v>1</v>
      </c>
      <c r="E60" s="29">
        <f>IF(D$43&lt;0,(D$43-(E59/D59)),0)</f>
        <v>0</v>
      </c>
    </row>
    <row r="61" spans="1:5" x14ac:dyDescent="0.2">
      <c r="A61" s="94" t="str">
        <f>T_038</f>
        <v>Steuerbarer Erfolg  - Gewinn (+) / Verlust (-)</v>
      </c>
      <c r="B61" s="76"/>
      <c r="C61" s="76"/>
      <c r="D61" s="95"/>
      <c r="E61" s="96">
        <f>SUM(E48,E58,E59,E60)</f>
        <v>0</v>
      </c>
    </row>
    <row r="62" spans="1:5" x14ac:dyDescent="0.2">
      <c r="A62" s="82" t="str">
        <f>T_039</f>
        <v>Entlastung Teilbesteuerungsverfahren Geschäftsvermögen</v>
      </c>
      <c r="B62" s="70"/>
      <c r="C62" s="70"/>
      <c r="D62" s="97" t="str">
        <f>T_001</f>
        <v>BST</v>
      </c>
      <c r="E62" s="72">
        <f>E61-E$19</f>
        <v>0</v>
      </c>
    </row>
  </sheetData>
  <sheetProtection algorithmName="SHA-512" hashValue="C1++RcT9BDUXRFNK28toEyeMFPTvwie2pXEDPMoRwLWRIqfbQY6iMUcbPqw6YPeVpFPLDndFqG2zgGx+vhTmYw==" saltValue="PuFYHT1KP0TEEE6lqgpqiA==" spinCount="100000" sheet="1" objects="1" scenarios="1"/>
  <phoneticPr fontId="22" type="noConversion"/>
  <dataValidations count="1">
    <dataValidation type="list" allowBlank="1" showInputMessage="1" showErrorMessage="1" sqref="C1" xr:uid="{2FBF5DDC-D35F-411A-8AD7-4A9E35B34356}">
      <formula1>"d,f"</formula1>
    </dataValidation>
  </dataValidations>
  <pageMargins left="0.78" right="0.59055118110236227" top="0.64" bottom="0.65" header="0.31496062992125984" footer="0.31496062992125984"/>
  <pageSetup paperSize="9" scale="85" orientation="portrait" r:id="rId1"/>
  <headerFooter alignWithMargins="0">
    <oddHeader>&amp;L&amp;"Arial,Fett"&amp;12Spartenrechnung / Compte distinct</oddHeader>
    <oddFooter>&amp;L&amp;6&amp;F /  Version 2.0 /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9"/>
  <sheetViews>
    <sheetView workbookViewId="0">
      <selection activeCell="A21" sqref="A21"/>
    </sheetView>
  </sheetViews>
  <sheetFormatPr baseColWidth="10" defaultRowHeight="14.25" x14ac:dyDescent="0.2"/>
  <cols>
    <col min="2" max="2" width="23.5" customWidth="1"/>
  </cols>
  <sheetData>
    <row r="1" spans="1:3" x14ac:dyDescent="0.2">
      <c r="A1" s="2" t="s">
        <v>32</v>
      </c>
      <c r="B1" s="2" t="s">
        <v>33</v>
      </c>
      <c r="C1" s="2" t="s">
        <v>34</v>
      </c>
    </row>
    <row r="2" spans="1:3" x14ac:dyDescent="0.2">
      <c r="A2" s="3">
        <v>2009</v>
      </c>
      <c r="B2" s="4">
        <v>0.5</v>
      </c>
      <c r="C2" s="9">
        <f>VLOOKUP(SteuerJahr,A2:B9,2)</f>
        <v>0.7</v>
      </c>
    </row>
    <row r="3" spans="1:3" x14ac:dyDescent="0.2">
      <c r="A3" s="5">
        <v>2020</v>
      </c>
      <c r="B3" s="6">
        <v>0.7</v>
      </c>
    </row>
    <row r="4" spans="1:3" x14ac:dyDescent="0.2">
      <c r="A4" s="7"/>
      <c r="B4" s="6"/>
    </row>
    <row r="5" spans="1:3" x14ac:dyDescent="0.2">
      <c r="A5" s="7"/>
      <c r="B5" s="6"/>
    </row>
    <row r="6" spans="1:3" x14ac:dyDescent="0.2">
      <c r="A6" s="7"/>
      <c r="B6" s="6"/>
    </row>
    <row r="7" spans="1:3" x14ac:dyDescent="0.2">
      <c r="A7" s="7"/>
      <c r="B7" s="6"/>
    </row>
    <row r="8" spans="1:3" x14ac:dyDescent="0.2">
      <c r="A8" s="7"/>
      <c r="B8" s="6"/>
    </row>
    <row r="9" spans="1:3" x14ac:dyDescent="0.2">
      <c r="A9" s="8"/>
      <c r="B9" s="8"/>
    </row>
    <row r="11" spans="1:3" x14ac:dyDescent="0.2">
      <c r="A11" s="2" t="s">
        <v>32</v>
      </c>
      <c r="B11" s="2" t="s">
        <v>37</v>
      </c>
      <c r="C11" s="2" t="s">
        <v>34</v>
      </c>
    </row>
    <row r="12" spans="1:3" x14ac:dyDescent="0.2">
      <c r="A12" s="3">
        <v>2009</v>
      </c>
      <c r="B12" s="4">
        <v>0</v>
      </c>
      <c r="C12" s="9">
        <f>VLOOKUP(SteuerJahr,A12:B19,2)</f>
        <v>0.5</v>
      </c>
    </row>
    <row r="13" spans="1:3" x14ac:dyDescent="0.2">
      <c r="A13" s="5">
        <v>2020</v>
      </c>
      <c r="B13" s="6">
        <v>0.5</v>
      </c>
    </row>
    <row r="14" spans="1:3" x14ac:dyDescent="0.2">
      <c r="A14" s="7"/>
      <c r="B14" s="6"/>
    </row>
    <row r="15" spans="1:3" x14ac:dyDescent="0.2">
      <c r="A15" s="7"/>
      <c r="B15" s="6"/>
    </row>
    <row r="16" spans="1:3" x14ac:dyDescent="0.2">
      <c r="A16" s="7"/>
      <c r="B16" s="6"/>
    </row>
    <row r="17" spans="1:2" x14ac:dyDescent="0.2">
      <c r="A17" s="7"/>
      <c r="B17" s="6"/>
    </row>
    <row r="18" spans="1:2" x14ac:dyDescent="0.2">
      <c r="A18" s="7"/>
      <c r="B18" s="6"/>
    </row>
    <row r="19" spans="1:2" x14ac:dyDescent="0.2">
      <c r="A19" s="8"/>
      <c r="B19" s="8"/>
    </row>
  </sheetData>
  <sheetProtection sheet="1" objects="1" scenario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DD067-032C-4CFD-9C76-94D78750E30E}">
  <dimension ref="A1:E41"/>
  <sheetViews>
    <sheetView workbookViewId="0">
      <selection activeCell="C13" sqref="C13"/>
    </sheetView>
  </sheetViews>
  <sheetFormatPr baseColWidth="10" defaultColWidth="11" defaultRowHeight="14.25" x14ac:dyDescent="0.2"/>
  <cols>
    <col min="1" max="1" width="11" style="11"/>
    <col min="2" max="4" width="68.625" style="11" customWidth="1"/>
    <col min="5" max="16384" width="11" style="11"/>
  </cols>
  <sheetData>
    <row r="1" spans="1:5" x14ac:dyDescent="0.2">
      <c r="A1" s="10" t="s">
        <v>41</v>
      </c>
      <c r="B1" s="10" t="s">
        <v>42</v>
      </c>
      <c r="C1" s="10" t="s">
        <v>43</v>
      </c>
      <c r="D1" s="10" t="s">
        <v>34</v>
      </c>
    </row>
    <row r="2" spans="1:5" x14ac:dyDescent="0.2">
      <c r="A2" s="11" t="s">
        <v>44</v>
      </c>
      <c r="B2" s="11" t="s">
        <v>123</v>
      </c>
      <c r="C2" s="11" t="s">
        <v>125</v>
      </c>
      <c r="D2" s="11" t="str">
        <f t="shared" ref="D2:D41" si="0">IF(Sprache="d",B2,C2)</f>
        <v>BST</v>
      </c>
      <c r="E2" s="11" t="s">
        <v>44</v>
      </c>
    </row>
    <row r="3" spans="1:5" x14ac:dyDescent="0.2">
      <c r="A3" s="11" t="s">
        <v>45</v>
      </c>
      <c r="B3" s="11" t="s">
        <v>124</v>
      </c>
      <c r="C3" s="11" t="s">
        <v>126</v>
      </c>
      <c r="D3" s="11" t="str">
        <f t="shared" si="0"/>
        <v>DBS</v>
      </c>
      <c r="E3" s="11" t="s">
        <v>45</v>
      </c>
    </row>
    <row r="4" spans="1:5" x14ac:dyDescent="0.2">
      <c r="A4" s="11" t="s">
        <v>46</v>
      </c>
      <c r="B4" s="11" t="s">
        <v>39</v>
      </c>
      <c r="C4" s="11" t="s">
        <v>47</v>
      </c>
      <c r="D4" s="11" t="str">
        <f t="shared" si="0"/>
        <v>Sprache:</v>
      </c>
      <c r="E4" s="11" t="s">
        <v>46</v>
      </c>
    </row>
    <row r="5" spans="1:5" x14ac:dyDescent="0.2">
      <c r="A5" s="11" t="s">
        <v>48</v>
      </c>
      <c r="B5" s="1" t="s">
        <v>128</v>
      </c>
      <c r="C5" s="11" t="s">
        <v>49</v>
      </c>
      <c r="D5" s="11" t="str">
        <f t="shared" si="0"/>
        <v>Allgemeine Angaben (in CHF)</v>
      </c>
      <c r="E5" s="11" t="s">
        <v>48</v>
      </c>
    </row>
    <row r="6" spans="1:5" x14ac:dyDescent="0.2">
      <c r="A6" s="11" t="s">
        <v>50</v>
      </c>
      <c r="B6" s="11" t="s">
        <v>51</v>
      </c>
      <c r="C6" s="11" t="s">
        <v>52</v>
      </c>
      <c r="D6" s="11" t="str">
        <f t="shared" si="0"/>
        <v>Steuerjahr:</v>
      </c>
      <c r="E6" s="11" t="s">
        <v>50</v>
      </c>
    </row>
    <row r="7" spans="1:5" x14ac:dyDescent="0.2">
      <c r="A7" s="11" t="s">
        <v>53</v>
      </c>
      <c r="B7" s="11" t="s">
        <v>0</v>
      </c>
      <c r="C7" s="11" t="s">
        <v>54</v>
      </c>
      <c r="D7" s="11" t="str">
        <f t="shared" si="0"/>
        <v>Bezeichnung</v>
      </c>
      <c r="E7" s="11" t="s">
        <v>53</v>
      </c>
    </row>
    <row r="8" spans="1:5" x14ac:dyDescent="0.2">
      <c r="A8" s="11" t="s">
        <v>55</v>
      </c>
      <c r="B8" s="11" t="s">
        <v>1</v>
      </c>
      <c r="C8" s="11" t="s">
        <v>56</v>
      </c>
      <c r="D8" s="11" t="str">
        <f t="shared" si="0"/>
        <v>Buchwerte</v>
      </c>
      <c r="E8" s="11" t="s">
        <v>55</v>
      </c>
    </row>
    <row r="9" spans="1:5" x14ac:dyDescent="0.2">
      <c r="A9" s="11" t="s">
        <v>57</v>
      </c>
      <c r="B9" s="11" t="s">
        <v>2</v>
      </c>
      <c r="C9" s="11" t="s">
        <v>58</v>
      </c>
      <c r="D9" s="11" t="str">
        <f t="shared" si="0"/>
        <v>Anteil in %</v>
      </c>
      <c r="E9" s="11" t="s">
        <v>57</v>
      </c>
    </row>
    <row r="10" spans="1:5" x14ac:dyDescent="0.2">
      <c r="A10" s="11" t="s">
        <v>59</v>
      </c>
      <c r="B10" s="11" t="s">
        <v>3</v>
      </c>
      <c r="C10" s="11" t="s">
        <v>127</v>
      </c>
      <c r="D10" s="11" t="str">
        <f t="shared" si="0"/>
        <v>Total Aktiven laut Bilanz</v>
      </c>
      <c r="E10" s="11" t="s">
        <v>59</v>
      </c>
    </row>
    <row r="11" spans="1:5" x14ac:dyDescent="0.2">
      <c r="A11" s="11" t="s">
        <v>61</v>
      </c>
      <c r="B11" s="11" t="s">
        <v>4</v>
      </c>
      <c r="C11" s="11" t="s">
        <v>60</v>
      </c>
      <c r="D11" s="11" t="str">
        <f t="shared" si="0"/>
        <v>Qualifizierende Beteiligungen</v>
      </c>
      <c r="E11" s="11" t="s">
        <v>61</v>
      </c>
    </row>
    <row r="12" spans="1:5" x14ac:dyDescent="0.2">
      <c r="A12" s="11" t="s">
        <v>62</v>
      </c>
      <c r="B12" s="11" t="s">
        <v>5</v>
      </c>
      <c r="C12" s="11" t="s">
        <v>63</v>
      </c>
      <c r="D12" s="11" t="str">
        <f t="shared" si="0"/>
        <v>Finanzierungsaufwand laut Erfolgsrechnung</v>
      </c>
      <c r="E12" s="11" t="s">
        <v>62</v>
      </c>
    </row>
    <row r="13" spans="1:5" x14ac:dyDescent="0.2">
      <c r="A13" s="11" t="s">
        <v>64</v>
      </c>
      <c r="B13" s="11" t="s">
        <v>6</v>
      </c>
      <c r="C13" s="99" t="s">
        <v>65</v>
      </c>
      <c r="D13" s="11" t="str">
        <f t="shared" si="0"/>
        <v>Spartenrechnung</v>
      </c>
      <c r="E13" s="11" t="s">
        <v>64</v>
      </c>
    </row>
    <row r="14" spans="1:5" x14ac:dyDescent="0.2">
      <c r="A14" s="11" t="s">
        <v>66</v>
      </c>
      <c r="B14" s="11" t="s">
        <v>8</v>
      </c>
      <c r="C14" s="11" t="s">
        <v>67</v>
      </c>
      <c r="D14" s="11" t="str">
        <f t="shared" si="0"/>
        <v>Gesamterfolg laut Jahresrechnung  - Gewinn (+) / Verlust (-)</v>
      </c>
      <c r="E14" s="11" t="s">
        <v>66</v>
      </c>
    </row>
    <row r="15" spans="1:5" x14ac:dyDescent="0.2">
      <c r="A15" s="11" t="s">
        <v>68</v>
      </c>
      <c r="B15" s="11" t="s">
        <v>69</v>
      </c>
      <c r="C15" s="11" t="s">
        <v>70</v>
      </c>
      <c r="D15" s="11" t="str">
        <f t="shared" si="0"/>
        <v>Beteiligungsertrag</v>
      </c>
      <c r="E15" s="11" t="s">
        <v>68</v>
      </c>
    </row>
    <row r="16" spans="1:5" x14ac:dyDescent="0.2">
      <c r="A16" s="11" t="s">
        <v>71</v>
      </c>
      <c r="B16" s="11" t="s">
        <v>9</v>
      </c>
      <c r="C16" s="11" t="s">
        <v>72</v>
      </c>
      <c r="D16" s="11" t="str">
        <f t="shared" si="0"/>
        <v>Dividenden</v>
      </c>
      <c r="E16" s="11" t="s">
        <v>71</v>
      </c>
    </row>
    <row r="17" spans="1:5" x14ac:dyDescent="0.2">
      <c r="A17" s="11" t="s">
        <v>73</v>
      </c>
      <c r="B17" s="11" t="s">
        <v>10</v>
      </c>
      <c r="C17" s="11" t="s">
        <v>74</v>
      </c>
      <c r="D17" s="11" t="str">
        <f t="shared" si="0"/>
        <v>Gewinne aus Veräusserungen</v>
      </c>
      <c r="E17" s="11" t="s">
        <v>73</v>
      </c>
    </row>
    <row r="18" spans="1:5" x14ac:dyDescent="0.2">
      <c r="A18" s="11" t="s">
        <v>75</v>
      </c>
      <c r="B18" s="11" t="s">
        <v>11</v>
      </c>
      <c r="C18" s="11" t="s">
        <v>76</v>
      </c>
      <c r="D18" s="11" t="str">
        <f t="shared" si="0"/>
        <v>Überführungsgewinne</v>
      </c>
      <c r="E18" s="11" t="s">
        <v>75</v>
      </c>
    </row>
    <row r="19" spans="1:5" x14ac:dyDescent="0.2">
      <c r="A19" s="11" t="s">
        <v>77</v>
      </c>
      <c r="B19" s="11" t="s">
        <v>12</v>
      </c>
      <c r="C19" s="11" t="s">
        <v>78</v>
      </c>
      <c r="D19" s="11" t="str">
        <f t="shared" si="0"/>
        <v>Buchmässige Aufwertungen</v>
      </c>
      <c r="E19" s="11" t="s">
        <v>77</v>
      </c>
    </row>
    <row r="20" spans="1:5" x14ac:dyDescent="0.2">
      <c r="A20" s="11" t="s">
        <v>79</v>
      </c>
      <c r="B20" s="11" t="s">
        <v>13</v>
      </c>
      <c r="C20" s="11" t="s">
        <v>80</v>
      </c>
      <c r="D20" s="11" t="str">
        <f t="shared" si="0"/>
        <v>Auflösung Rückstellungen</v>
      </c>
      <c r="E20" s="11" t="s">
        <v>79</v>
      </c>
    </row>
    <row r="21" spans="1:5" x14ac:dyDescent="0.2">
      <c r="A21" s="11" t="s">
        <v>81</v>
      </c>
      <c r="B21" s="11" t="s">
        <v>14</v>
      </c>
      <c r="C21" s="11" t="s">
        <v>82</v>
      </c>
      <c r="D21" s="11" t="str">
        <f t="shared" si="0"/>
        <v>Direkter Beteiligungsaufwand:</v>
      </c>
      <c r="E21" s="11" t="s">
        <v>81</v>
      </c>
    </row>
    <row r="22" spans="1:5" x14ac:dyDescent="0.2">
      <c r="A22" s="11" t="s">
        <v>83</v>
      </c>
      <c r="B22" s="11" t="s">
        <v>15</v>
      </c>
      <c r="C22" s="11" t="s">
        <v>84</v>
      </c>
      <c r="D22" s="11" t="str">
        <f t="shared" si="0"/>
        <v>Abschreibungen</v>
      </c>
      <c r="E22" s="11" t="s">
        <v>83</v>
      </c>
    </row>
    <row r="23" spans="1:5" x14ac:dyDescent="0.2">
      <c r="A23" s="11" t="s">
        <v>85</v>
      </c>
      <c r="B23" s="11" t="s">
        <v>16</v>
      </c>
      <c r="C23" s="11" t="s">
        <v>86</v>
      </c>
      <c r="D23" s="11" t="str">
        <f t="shared" si="0"/>
        <v>Bildung Rückstellungen</v>
      </c>
      <c r="E23" s="11" t="s">
        <v>85</v>
      </c>
    </row>
    <row r="24" spans="1:5" x14ac:dyDescent="0.2">
      <c r="A24" s="11" t="s">
        <v>87</v>
      </c>
      <c r="B24" s="11" t="s">
        <v>17</v>
      </c>
      <c r="C24" s="11" t="s">
        <v>88</v>
      </c>
      <c r="D24" s="11" t="str">
        <f t="shared" si="0"/>
        <v>Veräusserungs- / Überführungsverluste</v>
      </c>
      <c r="E24" s="11" t="s">
        <v>87</v>
      </c>
    </row>
    <row r="25" spans="1:5" x14ac:dyDescent="0.2">
      <c r="A25" s="11" t="s">
        <v>89</v>
      </c>
      <c r="B25" s="11" t="s">
        <v>18</v>
      </c>
      <c r="C25" s="11" t="s">
        <v>90</v>
      </c>
      <c r="D25" s="11" t="str">
        <f t="shared" si="0"/>
        <v>Total Beteiligungsaufwand</v>
      </c>
      <c r="E25" s="11" t="s">
        <v>89</v>
      </c>
    </row>
    <row r="26" spans="1:5" x14ac:dyDescent="0.2">
      <c r="A26" s="11" t="s">
        <v>91</v>
      </c>
      <c r="B26" s="11" t="s">
        <v>19</v>
      </c>
      <c r="C26" s="11" t="s">
        <v>92</v>
      </c>
      <c r="D26" s="11" t="str">
        <f t="shared" si="0"/>
        <v>Spartenergebnis vor Schuldzinsen und Verwaltungsaufwand</v>
      </c>
      <c r="E26" s="11" t="s">
        <v>91</v>
      </c>
    </row>
    <row r="27" spans="1:5" x14ac:dyDescent="0.2">
      <c r="A27" s="11" t="s">
        <v>93</v>
      </c>
      <c r="B27" s="11" t="s">
        <v>20</v>
      </c>
      <c r="C27" s="11" t="s">
        <v>94</v>
      </c>
      <c r="D27" s="11" t="str">
        <f t="shared" si="0"/>
        <v>Umlage Finanzierungs- und Verwaltungsaufwand:</v>
      </c>
      <c r="E27" s="11" t="s">
        <v>93</v>
      </c>
    </row>
    <row r="28" spans="1:5" x14ac:dyDescent="0.2">
      <c r="A28" s="11" t="s">
        <v>95</v>
      </c>
      <c r="B28" s="11" t="s">
        <v>21</v>
      </c>
      <c r="C28" s="11" t="s">
        <v>96</v>
      </c>
      <c r="D28" s="11" t="str">
        <f t="shared" si="0"/>
        <v>Finanzierungsaufwand</v>
      </c>
      <c r="E28" s="11" t="s">
        <v>95</v>
      </c>
    </row>
    <row r="29" spans="1:5" x14ac:dyDescent="0.2">
      <c r="A29" s="11" t="s">
        <v>97</v>
      </c>
      <c r="B29" s="11" t="s">
        <v>22</v>
      </c>
      <c r="C29" s="11" t="s">
        <v>98</v>
      </c>
      <c r="D29" s="11" t="str">
        <f t="shared" si="0"/>
        <v>Verwaltungsaufwand effektiv</v>
      </c>
      <c r="E29" s="11" t="s">
        <v>97</v>
      </c>
    </row>
    <row r="30" spans="1:5" x14ac:dyDescent="0.2">
      <c r="A30" s="11" t="s">
        <v>99</v>
      </c>
      <c r="B30" s="11" t="s">
        <v>23</v>
      </c>
      <c r="C30" s="11" t="s">
        <v>100</v>
      </c>
      <c r="D30" s="11" t="str">
        <f t="shared" si="0"/>
        <v>Verwaltungsaufwand Pauschal</v>
      </c>
      <c r="E30" s="11" t="s">
        <v>99</v>
      </c>
    </row>
    <row r="31" spans="1:5" x14ac:dyDescent="0.2">
      <c r="A31" s="11" t="s">
        <v>101</v>
      </c>
      <c r="B31" s="11" t="s">
        <v>24</v>
      </c>
      <c r="C31" s="11" t="s">
        <v>102</v>
      </c>
      <c r="D31" s="11" t="str">
        <f t="shared" si="0"/>
        <v>Spartenerfolg  - Gewinn (+) / Verlust (-)</v>
      </c>
      <c r="E31" s="11" t="s">
        <v>101</v>
      </c>
    </row>
    <row r="32" spans="1:5" x14ac:dyDescent="0.2">
      <c r="A32" s="11" t="s">
        <v>103</v>
      </c>
      <c r="B32" s="11" t="s">
        <v>25</v>
      </c>
      <c r="C32" s="11" t="s">
        <v>104</v>
      </c>
      <c r="D32" s="11" t="str">
        <f t="shared" si="0"/>
        <v>Erfoglsaufteilung</v>
      </c>
      <c r="E32" s="11" t="s">
        <v>103</v>
      </c>
    </row>
    <row r="33" spans="1:5" x14ac:dyDescent="0.2">
      <c r="A33" s="11" t="s">
        <v>105</v>
      </c>
      <c r="B33" s="11" t="s">
        <v>26</v>
      </c>
      <c r="C33" s="11" t="s">
        <v>106</v>
      </c>
      <c r="D33" s="11" t="str">
        <f t="shared" si="0"/>
        <v>./. Spartenerfolg</v>
      </c>
      <c r="E33" s="11" t="s">
        <v>105</v>
      </c>
    </row>
    <row r="34" spans="1:5" x14ac:dyDescent="0.2">
      <c r="A34" s="11" t="s">
        <v>107</v>
      </c>
      <c r="B34" s="11" t="s">
        <v>27</v>
      </c>
      <c r="C34" s="11" t="s">
        <v>108</v>
      </c>
      <c r="D34" s="11" t="str">
        <f t="shared" si="0"/>
        <v>Betriebserfolg   - Gewinn (+) / Verlust (-)</v>
      </c>
      <c r="E34" s="11" t="s">
        <v>107</v>
      </c>
    </row>
    <row r="35" spans="1:5" x14ac:dyDescent="0.2">
      <c r="A35" s="11" t="s">
        <v>109</v>
      </c>
      <c r="B35" s="11" t="s">
        <v>35</v>
      </c>
      <c r="C35" s="11" t="s">
        <v>110</v>
      </c>
      <c r="D35" s="11" t="str">
        <f t="shared" si="0"/>
        <v>Direkte Bundessteuer (DBS)</v>
      </c>
      <c r="E35" s="11" t="s">
        <v>109</v>
      </c>
    </row>
    <row r="36" spans="1:5" x14ac:dyDescent="0.2">
      <c r="A36" s="11" t="s">
        <v>111</v>
      </c>
      <c r="B36" s="11" t="s">
        <v>28</v>
      </c>
      <c r="C36" s="11" t="s">
        <v>112</v>
      </c>
      <c r="D36" s="11" t="str">
        <f t="shared" si="0"/>
        <v>+ Spartengewinn zu</v>
      </c>
      <c r="E36" s="11" t="s">
        <v>111</v>
      </c>
    </row>
    <row r="37" spans="1:5" x14ac:dyDescent="0.2">
      <c r="A37" s="11" t="s">
        <v>113</v>
      </c>
      <c r="B37" s="11" t="s">
        <v>29</v>
      </c>
      <c r="C37" s="11" t="s">
        <v>114</v>
      </c>
      <c r="D37" s="11" t="str">
        <f t="shared" si="0"/>
        <v>./. Beteiligungsverlust zu</v>
      </c>
      <c r="E37" s="11" t="s">
        <v>113</v>
      </c>
    </row>
    <row r="38" spans="1:5" x14ac:dyDescent="0.2">
      <c r="A38" s="11" t="s">
        <v>115</v>
      </c>
      <c r="B38" s="11" t="s">
        <v>30</v>
      </c>
      <c r="C38" s="11" t="s">
        <v>116</v>
      </c>
      <c r="D38" s="11" t="str">
        <f t="shared" si="0"/>
        <v>./. Finanzierungs- und Verwaltungsaufwandüberschuss zu</v>
      </c>
      <c r="E38" s="11" t="s">
        <v>115</v>
      </c>
    </row>
    <row r="39" spans="1:5" x14ac:dyDescent="0.2">
      <c r="A39" s="11" t="s">
        <v>117</v>
      </c>
      <c r="B39" s="11" t="s">
        <v>31</v>
      </c>
      <c r="C39" s="11" t="s">
        <v>118</v>
      </c>
      <c r="D39" s="11" t="str">
        <f t="shared" si="0"/>
        <v>Steuerbarer Erfolg  - Gewinn (+) / Verlust (-)</v>
      </c>
      <c r="E39" s="11" t="s">
        <v>117</v>
      </c>
    </row>
    <row r="40" spans="1:5" x14ac:dyDescent="0.2">
      <c r="A40" s="11" t="s">
        <v>119</v>
      </c>
      <c r="B40" s="11" t="s">
        <v>38</v>
      </c>
      <c r="C40" s="11" t="s">
        <v>120</v>
      </c>
      <c r="D40" s="11" t="str">
        <f t="shared" si="0"/>
        <v>Entlastung Teilbesteuerungsverfahren Geschäftsvermögen</v>
      </c>
      <c r="E40" s="11" t="s">
        <v>119</v>
      </c>
    </row>
    <row r="41" spans="1:5" x14ac:dyDescent="0.2">
      <c r="A41" s="11" t="s">
        <v>121</v>
      </c>
      <c r="B41" s="11" t="s">
        <v>36</v>
      </c>
      <c r="C41" s="11" t="s">
        <v>122</v>
      </c>
      <c r="D41" s="11" t="str">
        <f t="shared" si="0"/>
        <v>Kantons- und Gemeindesteuern (BST)</v>
      </c>
      <c r="E41" s="11" t="s">
        <v>121</v>
      </c>
    </row>
  </sheetData>
  <sheetProtection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47</vt:i4>
      </vt:variant>
    </vt:vector>
  </HeadingPairs>
  <TitlesOfParts>
    <vt:vector size="50" baseType="lpstr">
      <vt:lpstr>Sparte</vt:lpstr>
      <vt:lpstr>Leitdaten</vt:lpstr>
      <vt:lpstr>Texte</vt:lpstr>
      <vt:lpstr>AntBet</vt:lpstr>
      <vt:lpstr>Sparte!Druckbereich</vt:lpstr>
      <vt:lpstr>FinAufw</vt:lpstr>
      <vt:lpstr>Sprache</vt:lpstr>
      <vt:lpstr>SteuerJahr</vt:lpstr>
      <vt:lpstr>T_001</vt:lpstr>
      <vt:lpstr>T_002</vt:lpstr>
      <vt:lpstr>T_003</vt:lpstr>
      <vt:lpstr>T_004</vt:lpstr>
      <vt:lpstr>T_005</vt:lpstr>
      <vt:lpstr>T_006</vt:lpstr>
      <vt:lpstr>T_007</vt:lpstr>
      <vt:lpstr>T_008</vt:lpstr>
      <vt:lpstr>T_009</vt:lpstr>
      <vt:lpstr>T_010</vt:lpstr>
      <vt:lpstr>T_011</vt:lpstr>
      <vt:lpstr>T_012</vt:lpstr>
      <vt:lpstr>T_013</vt:lpstr>
      <vt:lpstr>T_014</vt:lpstr>
      <vt:lpstr>T_015</vt:lpstr>
      <vt:lpstr>T_016</vt:lpstr>
      <vt:lpstr>T_017</vt:lpstr>
      <vt:lpstr>T_018</vt:lpstr>
      <vt:lpstr>T_019</vt:lpstr>
      <vt:lpstr>T_020</vt:lpstr>
      <vt:lpstr>T_021</vt:lpstr>
      <vt:lpstr>T_022</vt:lpstr>
      <vt:lpstr>T_023</vt:lpstr>
      <vt:lpstr>T_024</vt:lpstr>
      <vt:lpstr>T_025</vt:lpstr>
      <vt:lpstr>T_026</vt:lpstr>
      <vt:lpstr>T_027</vt:lpstr>
      <vt:lpstr>T_028</vt:lpstr>
      <vt:lpstr>T_029</vt:lpstr>
      <vt:lpstr>T_030</vt:lpstr>
      <vt:lpstr>T_031</vt:lpstr>
      <vt:lpstr>T_032</vt:lpstr>
      <vt:lpstr>T_033</vt:lpstr>
      <vt:lpstr>T_034</vt:lpstr>
      <vt:lpstr>T_035</vt:lpstr>
      <vt:lpstr>T_036</vt:lpstr>
      <vt:lpstr>T_037</vt:lpstr>
      <vt:lpstr>T_038</vt:lpstr>
      <vt:lpstr>T_039</vt:lpstr>
      <vt:lpstr>T_040</vt:lpstr>
      <vt:lpstr>Teil_BST</vt:lpstr>
      <vt:lpstr>Teil_DBS</vt:lpstr>
    </vt:vector>
  </TitlesOfParts>
  <Company>Kanton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Fritz Burgunder</dc:creator>
  <cp:lastModifiedBy>Gruny Robert, FIN-SV-GB-R-K</cp:lastModifiedBy>
  <cp:lastPrinted>2025-04-09T13:58:27Z</cp:lastPrinted>
  <dcterms:created xsi:type="dcterms:W3CDTF">2009-03-09T14:43:17Z</dcterms:created>
  <dcterms:modified xsi:type="dcterms:W3CDTF">2025-04-11T07:16:09Z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4fdd986-87d9-48c6-acda-407b1ab5fef0_Enabled">
    <vt:lpwstr>true</vt:lpwstr>
  </property>
  <property fmtid="{D5CDD505-2E9C-101B-9397-08002B2CF9AE}" pid="3" name="MSIP_Label_74fdd986-87d9-48c6-acda-407b1ab5fef0_SetDate">
    <vt:lpwstr>2025-02-07T13:41:32Z</vt:lpwstr>
  </property>
  <property fmtid="{D5CDD505-2E9C-101B-9397-08002B2CF9AE}" pid="4" name="MSIP_Label_74fdd986-87d9-48c6-acda-407b1ab5fef0_Method">
    <vt:lpwstr>Standard</vt:lpwstr>
  </property>
  <property fmtid="{D5CDD505-2E9C-101B-9397-08002B2CF9AE}" pid="5" name="MSIP_Label_74fdd986-87d9-48c6-acda-407b1ab5fef0_Name">
    <vt:lpwstr>NICHT KLASSIFIZIERT</vt:lpwstr>
  </property>
  <property fmtid="{D5CDD505-2E9C-101B-9397-08002B2CF9AE}" pid="6" name="MSIP_Label_74fdd986-87d9-48c6-acda-407b1ab5fef0_SiteId">
    <vt:lpwstr>cb96f99a-a111-42d7-9f65-e111197ba4bb</vt:lpwstr>
  </property>
  <property fmtid="{D5CDD505-2E9C-101B-9397-08002B2CF9AE}" pid="7" name="MSIP_Label_74fdd986-87d9-48c6-acda-407b1ab5fef0_ActionId">
    <vt:lpwstr>e8ea6ecb-535a-4aef-be9e-cf5d7a8bea03</vt:lpwstr>
  </property>
  <property fmtid="{D5CDD505-2E9C-101B-9397-08002B2CF9AE}" pid="8" name="MSIP_Label_74fdd986-87d9-48c6-acda-407b1ab5fef0_ContentBits">
    <vt:lpwstr>0</vt:lpwstr>
  </property>
</Properties>
</file>